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7680" windowHeight="9120" activeTab="0"/>
  </bookViews>
  <sheets>
    <sheet name="UKAZKA" sheetId="1" r:id="rId1"/>
    <sheet name="NORMALIZACE" sheetId="2" r:id="rId2"/>
    <sheet name="METODIKA" sheetId="3" r:id="rId3"/>
    <sheet name="PRIKLAD" sheetId="4" r:id="rId4"/>
    <sheet name="GRAF-PRIKLAD" sheetId="5" r:id="rId5"/>
  </sheets>
  <definedNames/>
  <calcPr fullCalcOnLoad="1"/>
</workbook>
</file>

<file path=xl/sharedStrings.xml><?xml version="1.0" encoding="utf-8"?>
<sst xmlns="http://schemas.openxmlformats.org/spreadsheetml/2006/main" count="68" uniqueCount="65">
  <si>
    <t>koef</t>
  </si>
  <si>
    <t>Ph</t>
  </si>
  <si>
    <t>Ch</t>
  </si>
  <si>
    <t>Kp</t>
  </si>
  <si>
    <t>lab</t>
  </si>
  <si>
    <t>sp</t>
  </si>
  <si>
    <t>pro</t>
  </si>
  <si>
    <t>poč</t>
  </si>
  <si>
    <t>spp</t>
  </si>
  <si>
    <t>ped.h.p</t>
  </si>
  <si>
    <t>hod.celkově</t>
  </si>
  <si>
    <t>kód</t>
  </si>
  <si>
    <t>název</t>
  </si>
  <si>
    <t>sem</t>
  </si>
  <si>
    <t>suma</t>
  </si>
  <si>
    <t>K</t>
  </si>
  <si>
    <t>Výroba zimních bot</t>
  </si>
  <si>
    <t>41VLB</t>
  </si>
  <si>
    <t>41VZB</t>
  </si>
  <si>
    <t>Výroba letních bot</t>
  </si>
  <si>
    <t>42VZO</t>
  </si>
  <si>
    <t>Výroba zimních oděvů</t>
  </si>
  <si>
    <t>42VLO</t>
  </si>
  <si>
    <t>Výroba letních oděvů</t>
  </si>
  <si>
    <t>42MZO</t>
  </si>
  <si>
    <t>Materiály pro zimní oděvy</t>
  </si>
  <si>
    <t>42MLO</t>
  </si>
  <si>
    <t>Materiály pro letní oděvy</t>
  </si>
  <si>
    <r>
      <t>koeficient vážený rozs. výuky K</t>
    </r>
    <r>
      <rPr>
        <vertAlign val="subscript"/>
        <sz val="16"/>
        <rFont val="Arial CE"/>
        <family val="2"/>
      </rPr>
      <t>41</t>
    </r>
  </si>
  <si>
    <r>
      <t>koeficient vážený rozs. výuky K</t>
    </r>
    <r>
      <rPr>
        <vertAlign val="subscript"/>
        <sz val="16"/>
        <rFont val="Arial CE"/>
        <family val="2"/>
      </rPr>
      <t>42</t>
    </r>
  </si>
  <si>
    <t>NORMALIZACE</t>
  </si>
  <si>
    <t>katedra</t>
  </si>
  <si>
    <r>
      <t>K</t>
    </r>
    <r>
      <rPr>
        <b/>
        <vertAlign val="superscript"/>
        <sz val="16"/>
        <rFont val="Arial CE"/>
        <family val="2"/>
      </rPr>
      <t>norm</t>
    </r>
  </si>
  <si>
    <r>
      <t>K</t>
    </r>
    <r>
      <rPr>
        <b/>
        <vertAlign val="superscript"/>
        <sz val="16"/>
        <rFont val="Arial CE"/>
        <family val="2"/>
      </rPr>
      <t>norm</t>
    </r>
    <r>
      <rPr>
        <b/>
        <sz val="16"/>
        <rFont val="Arial CE"/>
        <family val="2"/>
      </rPr>
      <t>-1</t>
    </r>
  </si>
  <si>
    <r>
      <t>K</t>
    </r>
    <r>
      <rPr>
        <vertAlign val="superscript"/>
        <sz val="16"/>
        <rFont val="Arial CE"/>
        <family val="2"/>
      </rPr>
      <t>norm</t>
    </r>
    <r>
      <rPr>
        <sz val="16"/>
        <rFont val="Arial CE"/>
        <family val="0"/>
      </rPr>
      <t>=1+(K-1)*1.5</t>
    </r>
  </si>
  <si>
    <t>KOEFICIENTY, POUŽITÉ V METODICE PRO PROSTORY</t>
  </si>
  <si>
    <t>PŘÍKLAD</t>
  </si>
  <si>
    <t>hodpřkat</t>
  </si>
  <si>
    <t>hodcvkat</t>
  </si>
  <si>
    <t>Dr</t>
  </si>
  <si>
    <t>zam</t>
  </si>
  <si>
    <t>přednášky v kat. uč.</t>
  </si>
  <si>
    <t>cvičení v kat. uč.</t>
  </si>
  <si>
    <t># doktorandů</t>
  </si>
  <si>
    <t># zaměstnanců</t>
  </si>
  <si>
    <t>% vědy</t>
  </si>
  <si>
    <t>VV</t>
  </si>
  <si>
    <r>
      <t>1.4*0.4*(</t>
    </r>
    <r>
      <rPr>
        <sz val="16"/>
        <color indexed="12"/>
        <rFont val="Arial CE"/>
        <family val="2"/>
      </rPr>
      <t>hodcvkat</t>
    </r>
    <r>
      <rPr>
        <sz val="16"/>
        <rFont val="Arial CE"/>
        <family val="2"/>
      </rPr>
      <t>*</t>
    </r>
    <r>
      <rPr>
        <b/>
        <sz val="16"/>
        <color indexed="10"/>
        <rFont val="Arial CE"/>
        <family val="2"/>
      </rPr>
      <t>K</t>
    </r>
    <r>
      <rPr>
        <sz val="16"/>
        <rFont val="Arial CE"/>
        <family val="2"/>
      </rPr>
      <t>+</t>
    </r>
    <r>
      <rPr>
        <sz val="16"/>
        <color indexed="12"/>
        <rFont val="Arial CE"/>
        <family val="2"/>
      </rPr>
      <t>hodpřkat</t>
    </r>
    <r>
      <rPr>
        <sz val="16"/>
        <rFont val="Arial CE"/>
        <family val="2"/>
      </rPr>
      <t>)</t>
    </r>
  </si>
  <si>
    <r>
      <t>1.4*0.4*</t>
    </r>
    <r>
      <rPr>
        <sz val="16"/>
        <color indexed="12"/>
        <rFont val="Arial CE"/>
        <family val="2"/>
      </rPr>
      <t>hodcvkat</t>
    </r>
    <r>
      <rPr>
        <sz val="16"/>
        <rFont val="Arial CE"/>
        <family val="2"/>
      </rPr>
      <t>*(</t>
    </r>
    <r>
      <rPr>
        <b/>
        <sz val="16"/>
        <color indexed="10"/>
        <rFont val="Arial CE"/>
        <family val="2"/>
      </rPr>
      <t>K-1</t>
    </r>
    <r>
      <rPr>
        <sz val="16"/>
        <rFont val="Arial CE"/>
        <family val="2"/>
      </rPr>
      <t>)</t>
    </r>
  </si>
  <si>
    <r>
      <t>1.4*0.4*16hod/5*</t>
    </r>
    <r>
      <rPr>
        <sz val="16"/>
        <color indexed="12"/>
        <rFont val="Arial CE"/>
        <family val="2"/>
      </rPr>
      <t>Dr</t>
    </r>
    <r>
      <rPr>
        <sz val="16"/>
        <rFont val="Arial CE"/>
        <family val="2"/>
      </rPr>
      <t>*(</t>
    </r>
    <r>
      <rPr>
        <b/>
        <sz val="16"/>
        <color indexed="10"/>
        <rFont val="Arial CE"/>
        <family val="2"/>
      </rPr>
      <t>K-1</t>
    </r>
    <r>
      <rPr>
        <sz val="16"/>
        <rFont val="Arial CE"/>
        <family val="2"/>
      </rPr>
      <t>)</t>
    </r>
  </si>
  <si>
    <r>
      <t>1.4*0.4*10hod/3*</t>
    </r>
    <r>
      <rPr>
        <sz val="16"/>
        <color indexed="12"/>
        <rFont val="Arial CE"/>
        <family val="2"/>
      </rPr>
      <t>zam</t>
    </r>
    <r>
      <rPr>
        <sz val="16"/>
        <rFont val="Arial CE"/>
        <family val="2"/>
      </rPr>
      <t>*(</t>
    </r>
    <r>
      <rPr>
        <b/>
        <sz val="16"/>
        <color indexed="10"/>
        <rFont val="Arial CE"/>
        <family val="2"/>
      </rPr>
      <t>K-1</t>
    </r>
    <r>
      <rPr>
        <sz val="16"/>
        <rFont val="Arial CE"/>
        <family val="2"/>
      </rPr>
      <t>)</t>
    </r>
  </si>
  <si>
    <r>
      <t>1.4*0,0005*suma.lab*</t>
    </r>
    <r>
      <rPr>
        <sz val="16"/>
        <color indexed="12"/>
        <rFont val="Arial CE"/>
        <family val="2"/>
      </rPr>
      <t>VV</t>
    </r>
    <r>
      <rPr>
        <sz val="16"/>
        <rFont val="Arial CE"/>
        <family val="2"/>
      </rPr>
      <t>*</t>
    </r>
    <r>
      <rPr>
        <b/>
        <sz val="16"/>
        <color indexed="10"/>
        <rFont val="Arial CE"/>
        <family val="2"/>
      </rPr>
      <t>K</t>
    </r>
  </si>
  <si>
    <t>suma.lab</t>
  </si>
  <si>
    <t>CELKEM</t>
  </si>
  <si>
    <t>K13141</t>
  </si>
  <si>
    <t>K13142</t>
  </si>
  <si>
    <r>
      <t>pož. 2 m</t>
    </r>
    <r>
      <rPr>
        <vertAlign val="superscript"/>
        <sz val="16"/>
        <rFont val="Arial CE"/>
        <family val="2"/>
      </rPr>
      <t>2</t>
    </r>
    <r>
      <rPr>
        <sz val="16"/>
        <rFont val="Arial CE"/>
        <family val="2"/>
      </rPr>
      <t xml:space="preserve"> přípravy</t>
    </r>
  </si>
  <si>
    <r>
      <t>pož. 3 m</t>
    </r>
    <r>
      <rPr>
        <vertAlign val="superscript"/>
        <sz val="16"/>
        <rFont val="Arial CE"/>
        <family val="2"/>
      </rPr>
      <t>2</t>
    </r>
    <r>
      <rPr>
        <sz val="16"/>
        <rFont val="Arial CE"/>
        <family val="2"/>
      </rPr>
      <t xml:space="preserve"> Dr</t>
    </r>
  </si>
  <si>
    <r>
      <t>pož. 4 m</t>
    </r>
    <r>
      <rPr>
        <vertAlign val="superscript"/>
        <sz val="16"/>
        <rFont val="Arial CE"/>
        <family val="2"/>
      </rPr>
      <t>2</t>
    </r>
    <r>
      <rPr>
        <sz val="16"/>
        <rFont val="Arial CE"/>
        <family val="2"/>
      </rPr>
      <t xml:space="preserve"> zaměst.</t>
    </r>
  </si>
  <si>
    <r>
      <t>pož. 5 m</t>
    </r>
    <r>
      <rPr>
        <vertAlign val="superscript"/>
        <sz val="16"/>
        <rFont val="Arial CE"/>
        <family val="2"/>
      </rPr>
      <t>2</t>
    </r>
    <r>
      <rPr>
        <sz val="16"/>
        <rFont val="Arial CE"/>
        <family val="2"/>
      </rPr>
      <t xml:space="preserve"> v/v.lab</t>
    </r>
  </si>
  <si>
    <r>
      <t>pož. 1 m</t>
    </r>
    <r>
      <rPr>
        <vertAlign val="superscript"/>
        <sz val="16"/>
        <rFont val="Arial CE"/>
        <family val="2"/>
      </rPr>
      <t>2</t>
    </r>
    <r>
      <rPr>
        <sz val="16"/>
        <rFont val="Arial CE"/>
        <family val="2"/>
      </rPr>
      <t xml:space="preserve"> učeben</t>
    </r>
  </si>
  <si>
    <t>POMĚR</t>
  </si>
  <si>
    <r>
      <t>POMĚR KOEFICIENTŮ K</t>
    </r>
    <r>
      <rPr>
        <b/>
        <vertAlign val="subscript"/>
        <sz val="16"/>
        <rFont val="Arial CE"/>
        <family val="2"/>
      </rPr>
      <t>41</t>
    </r>
    <r>
      <rPr>
        <b/>
        <sz val="16"/>
        <rFont val="Arial CE"/>
        <family val="2"/>
      </rPr>
      <t>/K</t>
    </r>
    <r>
      <rPr>
        <b/>
        <vertAlign val="subscript"/>
        <sz val="16"/>
        <rFont val="Arial CE"/>
        <family val="2"/>
      </rPr>
      <t>42</t>
    </r>
  </si>
  <si>
    <t>POMĚR KOEFICIENTŮ</t>
  </si>
  <si>
    <t>POMĚRY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</si>
</sst>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"/>
    <numFmt numFmtId="173" formatCode="0.000"/>
    <numFmt numFmtId="174" formatCode="0.00000"/>
    <numFmt numFmtId="175" formatCode="0.0000"/>
    <numFmt numFmtId="176" formatCode="0.00000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6"/>
      <name val="Arial CE"/>
      <family val="2"/>
    </font>
    <font>
      <sz val="16"/>
      <name val="Symbol"/>
      <family val="1"/>
    </font>
    <font>
      <b/>
      <sz val="16"/>
      <name val="Arial CE"/>
      <family val="2"/>
    </font>
    <font>
      <vertAlign val="subscript"/>
      <sz val="16"/>
      <name val="Arial CE"/>
      <family val="2"/>
    </font>
    <font>
      <b/>
      <sz val="20"/>
      <name val="Arial CE"/>
      <family val="2"/>
    </font>
    <font>
      <vertAlign val="superscript"/>
      <sz val="16"/>
      <name val="Arial CE"/>
      <family val="2"/>
    </font>
    <font>
      <b/>
      <vertAlign val="superscript"/>
      <sz val="16"/>
      <name val="Arial CE"/>
      <family val="2"/>
    </font>
    <font>
      <b/>
      <vertAlign val="subscript"/>
      <sz val="16"/>
      <name val="Arial CE"/>
      <family val="2"/>
    </font>
    <font>
      <b/>
      <sz val="16"/>
      <color indexed="10"/>
      <name val="Arial CE"/>
      <family val="2"/>
    </font>
    <font>
      <sz val="16"/>
      <color indexed="12"/>
      <name val="Arial CE"/>
      <family val="2"/>
    </font>
    <font>
      <sz val="20"/>
      <name val="Arial CE"/>
      <family val="2"/>
    </font>
    <font>
      <sz val="2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left"/>
    </xf>
    <xf numFmtId="0" fontId="5" fillId="0" borderId="2" xfId="0" applyFont="1" applyBorder="1" applyAlignment="1" quotePrefix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172" fontId="5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2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172" fontId="5" fillId="0" borderId="5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5" fillId="0" borderId="6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2" fontId="13" fillId="0" borderId="13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2" fontId="5" fillId="0" borderId="0" xfId="0" applyNumberFormat="1" applyFont="1" applyAlignment="1">
      <alignment/>
    </xf>
    <xf numFmtId="17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2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2" borderId="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25"/>
          <c:w val="0.93575"/>
          <c:h val="0.9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PRIKLAD!$A$10</c:f>
              <c:strCache>
                <c:ptCount val="1"/>
                <c:pt idx="0">
                  <c:v>pož. 1 m2 učeben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PRIKLAD!$C$2:$D$2</c:f>
              <c:strCache>
                <c:ptCount val="2"/>
                <c:pt idx="0">
                  <c:v>K13141</c:v>
                </c:pt>
                <c:pt idx="1">
                  <c:v>K13142</c:v>
                </c:pt>
              </c:strCache>
            </c:strRef>
          </c:cat>
          <c:val>
            <c:numRef>
              <c:f>PRIKLAD!$C$10:$D$10</c:f>
              <c:numCache>
                <c:ptCount val="2"/>
                <c:pt idx="0">
                  <c:v>56.945454545454545</c:v>
                </c:pt>
                <c:pt idx="1">
                  <c:v>41.67272727272727</c:v>
                </c:pt>
              </c:numCache>
            </c:numRef>
          </c:val>
        </c:ser>
        <c:ser>
          <c:idx val="1"/>
          <c:order val="1"/>
          <c:tx>
            <c:strRef>
              <c:f>PRIKLAD!$A$11</c:f>
              <c:strCache>
                <c:ptCount val="1"/>
                <c:pt idx="0">
                  <c:v>pož. 2 m2 přípravy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PRIKLAD!$C$2:$D$2</c:f>
              <c:strCache>
                <c:ptCount val="2"/>
                <c:pt idx="0">
                  <c:v>K13141</c:v>
                </c:pt>
                <c:pt idx="1">
                  <c:v>K13142</c:v>
                </c:pt>
              </c:strCache>
            </c:strRef>
          </c:cat>
          <c:val>
            <c:numRef>
              <c:f>PRIKLAD!$C$11:$D$11</c:f>
              <c:numCache>
                <c:ptCount val="2"/>
                <c:pt idx="0">
                  <c:v>30.545454545454547</c:v>
                </c:pt>
                <c:pt idx="1">
                  <c:v>15.272727272727273</c:v>
                </c:pt>
              </c:numCache>
            </c:numRef>
          </c:val>
        </c:ser>
        <c:ser>
          <c:idx val="2"/>
          <c:order val="2"/>
          <c:tx>
            <c:strRef>
              <c:f>PRIKLAD!$A$12</c:f>
              <c:strCache>
                <c:ptCount val="1"/>
                <c:pt idx="0">
                  <c:v>pož. 3 m2 Dr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PRIKLAD!$C$2:$D$2</c:f>
              <c:strCache>
                <c:ptCount val="2"/>
                <c:pt idx="0">
                  <c:v>K13141</c:v>
                </c:pt>
                <c:pt idx="1">
                  <c:v>K13142</c:v>
                </c:pt>
              </c:strCache>
            </c:strRef>
          </c:cat>
          <c:val>
            <c:numRef>
              <c:f>PRIKLAD!$C$12:$D$12</c:f>
              <c:numCache>
                <c:ptCount val="2"/>
                <c:pt idx="0">
                  <c:v>12.218181818181819</c:v>
                </c:pt>
                <c:pt idx="1">
                  <c:v>6.109090909090909</c:v>
                </c:pt>
              </c:numCache>
            </c:numRef>
          </c:val>
        </c:ser>
        <c:ser>
          <c:idx val="3"/>
          <c:order val="3"/>
          <c:tx>
            <c:strRef>
              <c:f>PRIKLAD!$A$13</c:f>
              <c:strCache>
                <c:ptCount val="1"/>
                <c:pt idx="0">
                  <c:v>pož. 4 m2 zaměst.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PRIKLAD!$C$2:$D$2</c:f>
              <c:strCache>
                <c:ptCount val="2"/>
                <c:pt idx="0">
                  <c:v>K13141</c:v>
                </c:pt>
                <c:pt idx="1">
                  <c:v>K13142</c:v>
                </c:pt>
              </c:strCache>
            </c:strRef>
          </c:cat>
          <c:val>
            <c:numRef>
              <c:f>PRIKLAD!$C$13:$D$13</c:f>
              <c:numCache>
                <c:ptCount val="2"/>
                <c:pt idx="0">
                  <c:v>10.181818181818182</c:v>
                </c:pt>
                <c:pt idx="1">
                  <c:v>5.090909090909091</c:v>
                </c:pt>
              </c:numCache>
            </c:numRef>
          </c:val>
        </c:ser>
        <c:ser>
          <c:idx val="4"/>
          <c:order val="4"/>
          <c:tx>
            <c:strRef>
              <c:f>PRIKLAD!$A$14</c:f>
              <c:strCache>
                <c:ptCount val="1"/>
                <c:pt idx="0">
                  <c:v>pož. 5 m2 v/v.lab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PRIKLAD!$C$2:$D$2</c:f>
              <c:strCache>
                <c:ptCount val="2"/>
                <c:pt idx="0">
                  <c:v>K13141</c:v>
                </c:pt>
                <c:pt idx="1">
                  <c:v>K13142</c:v>
                </c:pt>
              </c:strCache>
            </c:strRef>
          </c:cat>
          <c:val>
            <c:numRef>
              <c:f>PRIKLAD!$C$14:$D$14</c:f>
              <c:numCache>
                <c:ptCount val="2"/>
                <c:pt idx="0">
                  <c:v>18.284381818181817</c:v>
                </c:pt>
                <c:pt idx="1">
                  <c:v>13.01004090909091</c:v>
                </c:pt>
              </c:numCache>
            </c:numRef>
          </c:val>
        </c:ser>
        <c:overlap val="100"/>
        <c:axId val="34652495"/>
        <c:axId val="43437000"/>
      </c:barChart>
      <c:catAx>
        <c:axId val="3465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437000"/>
        <c:crosses val="autoZero"/>
        <c:auto val="1"/>
        <c:lblOffset val="100"/>
        <c:noMultiLvlLbl val="0"/>
      </c:catAx>
      <c:valAx>
        <c:axId val="43437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652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"/>
          <c:y val="0.015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20" zoomScaleNormal="120" workbookViewId="0" topLeftCell="A1">
      <selection activeCell="A6" sqref="A6:K6"/>
      <selection activeCell="A1" sqref="A1"/>
      <selection activeCell="A1" sqref="A1"/>
    </sheetView>
  </sheetViews>
  <sheetFormatPr defaultColWidth="9.00390625" defaultRowHeight="12.75"/>
  <cols>
    <col min="1" max="1" width="11.375" style="27" bestFit="1" customWidth="1"/>
    <col min="2" max="2" width="36.875" style="27" bestFit="1" customWidth="1"/>
    <col min="3" max="3" width="7.125" style="27" bestFit="1" customWidth="1"/>
    <col min="4" max="4" width="5.625" style="27" bestFit="1" customWidth="1"/>
    <col min="5" max="5" width="4.75390625" style="27" bestFit="1" customWidth="1"/>
    <col min="6" max="6" width="5.875" style="27" bestFit="1" customWidth="1"/>
    <col min="7" max="7" width="6.25390625" style="27" bestFit="1" customWidth="1"/>
    <col min="8" max="8" width="6.375" style="27" bestFit="1" customWidth="1"/>
    <col min="9" max="9" width="7.00390625" style="27" bestFit="1" customWidth="1"/>
    <col min="10" max="10" width="5.00390625" style="27" bestFit="1" customWidth="1"/>
    <col min="11" max="11" width="5.25390625" style="27" bestFit="1" customWidth="1"/>
    <col min="12" max="12" width="11.75390625" style="27" bestFit="1" customWidth="1"/>
    <col min="13" max="16384" width="9.125" style="27" customWidth="1"/>
  </cols>
  <sheetData>
    <row r="1" spans="1:12" ht="20.25">
      <c r="A1" s="64"/>
      <c r="B1" s="65"/>
      <c r="C1" s="4" t="s">
        <v>13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8</v>
      </c>
      <c r="I1" s="3" t="s">
        <v>0</v>
      </c>
      <c r="J1" s="66" t="s">
        <v>10</v>
      </c>
      <c r="K1" s="67"/>
      <c r="L1" s="3" t="s">
        <v>14</v>
      </c>
    </row>
    <row r="2" spans="1:12" ht="20.25">
      <c r="A2" s="4" t="s">
        <v>11</v>
      </c>
      <c r="B2" s="1" t="s">
        <v>12</v>
      </c>
      <c r="C2" s="5"/>
      <c r="D2" s="6"/>
      <c r="E2" s="6"/>
      <c r="F2" s="6"/>
      <c r="G2" s="6"/>
      <c r="H2" s="7"/>
      <c r="I2" s="8" t="s">
        <v>3</v>
      </c>
      <c r="J2" s="9" t="s">
        <v>1</v>
      </c>
      <c r="K2" s="8" t="s">
        <v>2</v>
      </c>
      <c r="L2" s="2" t="s">
        <v>9</v>
      </c>
    </row>
    <row r="3" spans="1:12" ht="20.25">
      <c r="A3" s="13" t="s">
        <v>18</v>
      </c>
      <c r="B3" s="10" t="s">
        <v>16</v>
      </c>
      <c r="C3" s="13"/>
      <c r="D3" s="10">
        <v>14</v>
      </c>
      <c r="E3" s="10"/>
      <c r="F3" s="10"/>
      <c r="G3" s="10"/>
      <c r="H3" s="10"/>
      <c r="I3" s="14">
        <f>(C3*1+D3*2+E3*4+F3*2+G3*1.5+H3*2)/14</f>
        <v>2</v>
      </c>
      <c r="J3" s="71">
        <v>2</v>
      </c>
      <c r="K3" s="72">
        <v>20</v>
      </c>
      <c r="L3" s="24">
        <f>J3+K3*I3</f>
        <v>42</v>
      </c>
    </row>
    <row r="4" spans="1:12" ht="20.25">
      <c r="A4" s="19" t="s">
        <v>17</v>
      </c>
      <c r="B4" s="18" t="s">
        <v>19</v>
      </c>
      <c r="C4" s="19"/>
      <c r="D4" s="18">
        <v>14</v>
      </c>
      <c r="E4" s="18"/>
      <c r="F4" s="18"/>
      <c r="G4" s="18"/>
      <c r="H4" s="18"/>
      <c r="I4" s="20">
        <f>(C4*1+D4*2+E4*4+F4*2+G4*1.5+H4*2)/14</f>
        <v>2</v>
      </c>
      <c r="J4" s="73">
        <v>2</v>
      </c>
      <c r="K4" s="74">
        <v>20</v>
      </c>
      <c r="L4" s="25">
        <f>J4+K4*I4</f>
        <v>42</v>
      </c>
    </row>
    <row r="5" spans="4:12" ht="22.5" thickBot="1">
      <c r="D5" s="10"/>
      <c r="E5" s="10"/>
      <c r="F5" s="10"/>
      <c r="G5" s="10"/>
      <c r="H5" s="12"/>
      <c r="I5" s="16"/>
      <c r="J5" s="10">
        <f>SUM(J3:J4)</f>
        <v>4</v>
      </c>
      <c r="K5" s="10">
        <f>SUM(K3:K4)</f>
        <v>40</v>
      </c>
      <c r="L5" s="10">
        <f>SUM(L3:L4)</f>
        <v>84</v>
      </c>
    </row>
    <row r="6" spans="1:12" ht="21.75" customHeight="1" thickBot="1">
      <c r="A6" s="68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48">
        <f>L5/(J5+K5)</f>
        <v>1.9090909090909092</v>
      </c>
    </row>
    <row r="7" spans="1:12" ht="21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7"/>
    </row>
    <row r="8" spans="1:12" ht="20.25">
      <c r="A8" s="11" t="s">
        <v>20</v>
      </c>
      <c r="B8" s="21" t="s">
        <v>21</v>
      </c>
      <c r="C8" s="11"/>
      <c r="D8" s="21">
        <v>14</v>
      </c>
      <c r="E8" s="21"/>
      <c r="F8" s="21"/>
      <c r="G8" s="21"/>
      <c r="H8" s="21"/>
      <c r="I8" s="22">
        <f>(C8*1+D8*2+E8*4+F8*2+G8*1.5+H8*2)/14</f>
        <v>2</v>
      </c>
      <c r="J8" s="75">
        <v>2</v>
      </c>
      <c r="K8" s="76">
        <v>20</v>
      </c>
      <c r="L8" s="23">
        <f>J8+K8*I8</f>
        <v>42</v>
      </c>
    </row>
    <row r="9" spans="1:12" ht="20.25">
      <c r="A9" s="13" t="s">
        <v>22</v>
      </c>
      <c r="B9" s="10" t="s">
        <v>23</v>
      </c>
      <c r="C9" s="13"/>
      <c r="D9" s="10">
        <v>14</v>
      </c>
      <c r="E9" s="10"/>
      <c r="F9" s="10"/>
      <c r="G9" s="10"/>
      <c r="H9" s="10"/>
      <c r="I9" s="14">
        <f>(C9*1+D9*2+E9*4+F9*2+G9*1.5+H9*2)/14</f>
        <v>2</v>
      </c>
      <c r="J9" s="71">
        <v>2</v>
      </c>
      <c r="K9" s="72">
        <v>20</v>
      </c>
      <c r="L9" s="24">
        <f>J9+K9*I9</f>
        <v>42</v>
      </c>
    </row>
    <row r="10" spans="1:12" ht="20.25">
      <c r="A10" s="13" t="s">
        <v>24</v>
      </c>
      <c r="B10" s="10" t="s">
        <v>25</v>
      </c>
      <c r="C10" s="13">
        <v>14</v>
      </c>
      <c r="D10" s="10"/>
      <c r="E10" s="10"/>
      <c r="F10" s="10"/>
      <c r="G10" s="10"/>
      <c r="H10" s="10"/>
      <c r="I10" s="14">
        <f>(C10*1+D10*2+E10*4+F10*2+G10*1.5+H10*2)/14</f>
        <v>1</v>
      </c>
      <c r="J10" s="13">
        <v>2</v>
      </c>
      <c r="K10" s="10">
        <v>20</v>
      </c>
      <c r="L10" s="24">
        <f>J10+K10*I10</f>
        <v>22</v>
      </c>
    </row>
    <row r="11" spans="1:12" ht="20.25">
      <c r="A11" s="19" t="s">
        <v>26</v>
      </c>
      <c r="B11" s="18" t="s">
        <v>27</v>
      </c>
      <c r="C11" s="19">
        <v>14</v>
      </c>
      <c r="D11" s="18"/>
      <c r="E11" s="18"/>
      <c r="F11" s="18"/>
      <c r="G11" s="18"/>
      <c r="H11" s="18"/>
      <c r="I11" s="20">
        <f>(C11*1+D11*2+E11*4+F11*2+G11*1.5+H11*2)/14</f>
        <v>1</v>
      </c>
      <c r="J11" s="19">
        <v>2</v>
      </c>
      <c r="K11" s="18">
        <v>20</v>
      </c>
      <c r="L11" s="25">
        <f>J11+K11*I11</f>
        <v>22</v>
      </c>
    </row>
    <row r="12" spans="4:12" ht="22.5" thickBot="1">
      <c r="D12" s="10"/>
      <c r="E12" s="10"/>
      <c r="F12" s="10"/>
      <c r="G12" s="10"/>
      <c r="H12" s="12"/>
      <c r="I12" s="16"/>
      <c r="J12" s="10">
        <f>SUM(J8:J11)</f>
        <v>8</v>
      </c>
      <c r="K12" s="10">
        <f>SUM(K8:K11)</f>
        <v>80</v>
      </c>
      <c r="L12" s="10">
        <f>SUM(L8:L11)</f>
        <v>128</v>
      </c>
    </row>
    <row r="13" spans="1:12" ht="24" thickBot="1">
      <c r="A13" s="68" t="s">
        <v>29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48">
        <f>L12/(J12+K12)</f>
        <v>1.4545454545454546</v>
      </c>
    </row>
    <row r="14" ht="21" thickBot="1"/>
    <row r="15" spans="1:12" ht="24" thickBot="1">
      <c r="A15" s="63" t="s">
        <v>62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32">
        <f>L6/L13</f>
        <v>1.3125</v>
      </c>
    </row>
  </sheetData>
  <mergeCells count="5">
    <mergeCell ref="A15:K15"/>
    <mergeCell ref="A1:B1"/>
    <mergeCell ref="J1:K1"/>
    <mergeCell ref="A6:K6"/>
    <mergeCell ref="A13:K1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="180" zoomScaleNormal="180" workbookViewId="0" topLeftCell="A1">
      <selection activeCell="A1" sqref="A1:C1"/>
      <selection activeCell="A1" sqref="A1"/>
      <selection activeCell="A1" sqref="A1"/>
    </sheetView>
  </sheetViews>
  <sheetFormatPr defaultColWidth="9.00390625" defaultRowHeight="12.75"/>
  <cols>
    <col min="1" max="1" width="34.00390625" style="28" bestFit="1" customWidth="1"/>
    <col min="2" max="2" width="11.625" style="28" bestFit="1" customWidth="1"/>
    <col min="3" max="3" width="25.625" style="28" bestFit="1" customWidth="1"/>
    <col min="4" max="16384" width="9.125" style="28" customWidth="1"/>
  </cols>
  <sheetData>
    <row r="1" spans="1:3" ht="26.25">
      <c r="A1" s="69" t="s">
        <v>30</v>
      </c>
      <c r="B1" s="69"/>
      <c r="C1" s="69"/>
    </row>
    <row r="3" spans="1:3" ht="24" thickBot="1">
      <c r="A3" s="37" t="s">
        <v>31</v>
      </c>
      <c r="B3" s="34" t="s">
        <v>15</v>
      </c>
      <c r="C3" s="34" t="s">
        <v>34</v>
      </c>
    </row>
    <row r="4" spans="1:3" ht="20.25">
      <c r="A4" s="28">
        <v>13141</v>
      </c>
      <c r="B4" s="38">
        <f>UKAZKA!L6</f>
        <v>1.9090909090909092</v>
      </c>
      <c r="C4" s="35">
        <f>1+(B4-1)*1.5</f>
        <v>2.3636363636363638</v>
      </c>
    </row>
    <row r="5" spans="1:3" ht="21" thickBot="1">
      <c r="A5" s="37">
        <v>13142</v>
      </c>
      <c r="B5" s="31">
        <f>UKAZKA!L13</f>
        <v>1.4545454545454546</v>
      </c>
      <c r="C5" s="31">
        <f>1+(B5-1)*1.5</f>
        <v>1.6818181818181819</v>
      </c>
    </row>
    <row r="6" spans="2:3" ht="20.25">
      <c r="B6" s="39"/>
      <c r="C6" s="39"/>
    </row>
    <row r="7" spans="1:3" ht="20.25">
      <c r="A7" s="33" t="s">
        <v>63</v>
      </c>
      <c r="B7" s="49">
        <f>B4/B5</f>
        <v>1.3125</v>
      </c>
      <c r="C7" s="49">
        <f>C4/C5</f>
        <v>1.4054054054054055</v>
      </c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="200" zoomScaleNormal="200" workbookViewId="0" topLeftCell="A1">
      <selection activeCell="B6" sqref="B6"/>
      <selection activeCell="A1" sqref="A1"/>
      <selection activeCell="A1" sqref="A1"/>
    </sheetView>
  </sheetViews>
  <sheetFormatPr defaultColWidth="9.00390625" defaultRowHeight="12.75"/>
  <cols>
    <col min="1" max="16384" width="15.625" style="36" customWidth="1"/>
  </cols>
  <sheetData>
    <row r="1" spans="1:4" ht="57" customHeight="1">
      <c r="A1" s="70" t="s">
        <v>35</v>
      </c>
      <c r="B1" s="70"/>
      <c r="C1" s="70"/>
      <c r="D1" s="53"/>
    </row>
    <row r="2" ht="21" thickBot="1"/>
    <row r="3" spans="1:4" ht="24" thickBot="1">
      <c r="A3" s="55" t="s">
        <v>31</v>
      </c>
      <c r="B3" s="56" t="s">
        <v>32</v>
      </c>
      <c r="C3" s="57" t="s">
        <v>33</v>
      </c>
      <c r="D3" s="54"/>
    </row>
    <row r="4" spans="1:4" ht="20.25">
      <c r="A4" s="58">
        <v>13141</v>
      </c>
      <c r="B4" s="29">
        <f>NORMALIZACE!C4</f>
        <v>2.3636363636363638</v>
      </c>
      <c r="C4" s="59">
        <f>B4-1</f>
        <v>1.3636363636363638</v>
      </c>
      <c r="D4" s="54"/>
    </row>
    <row r="5" spans="1:4" ht="21" thickBot="1">
      <c r="A5" s="60">
        <v>13142</v>
      </c>
      <c r="B5" s="30">
        <f>NORMALIZACE!C5</f>
        <v>1.6818181818181819</v>
      </c>
      <c r="C5" s="61">
        <f>B5-1</f>
        <v>0.6818181818181819</v>
      </c>
      <c r="D5" s="54"/>
    </row>
    <row r="6" spans="1:4" ht="21" thickBot="1">
      <c r="A6" s="62" t="s">
        <v>64</v>
      </c>
      <c r="B6" s="41">
        <f>B4/B5</f>
        <v>1.4054054054054055</v>
      </c>
      <c r="C6" s="42">
        <f>C4/C5</f>
        <v>2</v>
      </c>
      <c r="D6" s="54"/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="120" zoomScaleNormal="120" workbookViewId="0" topLeftCell="A1">
      <selection activeCell="F10" sqref="F10"/>
      <selection activeCell="A1" sqref="A1"/>
      <selection activeCell="A1" sqref="A1"/>
    </sheetView>
  </sheetViews>
  <sheetFormatPr defaultColWidth="9.00390625" defaultRowHeight="12.75"/>
  <cols>
    <col min="1" max="1" width="25.375" style="26" bestFit="1" customWidth="1"/>
    <col min="2" max="2" width="43.75390625" style="26" bestFit="1" customWidth="1"/>
    <col min="3" max="4" width="11.875" style="26" bestFit="1" customWidth="1"/>
    <col min="5" max="5" width="9.125" style="26" customWidth="1"/>
    <col min="6" max="6" width="11.125" style="26" customWidth="1"/>
    <col min="7" max="7" width="13.125" style="26" bestFit="1" customWidth="1"/>
    <col min="8" max="16384" width="9.125" style="26" customWidth="1"/>
  </cols>
  <sheetData>
    <row r="1" spans="1:4" ht="26.25">
      <c r="A1" s="69" t="s">
        <v>36</v>
      </c>
      <c r="B1" s="69"/>
      <c r="C1" s="69"/>
      <c r="D1" s="69"/>
    </row>
    <row r="2" spans="1:6" ht="21" thickBot="1">
      <c r="A2" s="43" t="s">
        <v>31</v>
      </c>
      <c r="B2" s="43"/>
      <c r="C2" s="43" t="s">
        <v>54</v>
      </c>
      <c r="D2" s="43" t="s">
        <v>55</v>
      </c>
      <c r="F2" s="26" t="s">
        <v>52</v>
      </c>
    </row>
    <row r="3" spans="1:6" ht="23.25">
      <c r="A3" s="44" t="s">
        <v>32</v>
      </c>
      <c r="C3" s="45">
        <f>NORMALIZACE!C4</f>
        <v>2.3636363636363638</v>
      </c>
      <c r="D3" s="45">
        <f>NORMALIZACE!C5</f>
        <v>1.6818181818181819</v>
      </c>
      <c r="F3" s="26">
        <v>11051</v>
      </c>
    </row>
    <row r="4" spans="1:4" ht="20.25">
      <c r="A4" s="26" t="s">
        <v>37</v>
      </c>
      <c r="B4" s="26" t="s">
        <v>41</v>
      </c>
      <c r="C4" s="26">
        <f>SUM(UKAZKA!J3:J4)</f>
        <v>4</v>
      </c>
      <c r="D4" s="26">
        <f>SUM(UKAZKA!J8:J9)</f>
        <v>4</v>
      </c>
    </row>
    <row r="5" spans="1:4" ht="20.25">
      <c r="A5" s="26" t="s">
        <v>38</v>
      </c>
      <c r="B5" s="26" t="s">
        <v>42</v>
      </c>
      <c r="C5" s="26">
        <f>SUM(UKAZKA!K3:K4)</f>
        <v>40</v>
      </c>
      <c r="D5" s="26">
        <f>SUM(UKAZKA!K8:K9)</f>
        <v>40</v>
      </c>
    </row>
    <row r="6" spans="1:4" ht="20.25">
      <c r="A6" s="26" t="s">
        <v>39</v>
      </c>
      <c r="B6" s="26" t="s">
        <v>43</v>
      </c>
      <c r="C6" s="26">
        <v>5</v>
      </c>
      <c r="D6" s="26">
        <v>5</v>
      </c>
    </row>
    <row r="7" spans="1:4" ht="20.25">
      <c r="A7" s="26" t="s">
        <v>40</v>
      </c>
      <c r="B7" s="26" t="s">
        <v>44</v>
      </c>
      <c r="C7" s="26">
        <v>4</v>
      </c>
      <c r="D7" s="26">
        <v>4</v>
      </c>
    </row>
    <row r="8" spans="1:4" ht="21" thickBot="1">
      <c r="A8" s="43" t="s">
        <v>46</v>
      </c>
      <c r="B8" s="43" t="s">
        <v>45</v>
      </c>
      <c r="C8" s="43">
        <v>1</v>
      </c>
      <c r="D8" s="43">
        <v>1</v>
      </c>
    </row>
    <row r="9" ht="20.25">
      <c r="F9" s="26" t="s">
        <v>61</v>
      </c>
    </row>
    <row r="10" spans="1:6" ht="23.25">
      <c r="A10" s="40" t="s">
        <v>60</v>
      </c>
      <c r="B10" s="26" t="s">
        <v>47</v>
      </c>
      <c r="C10" s="45">
        <f>1.4*0.4*C5*C3+C4</f>
        <v>56.945454545454545</v>
      </c>
      <c r="D10" s="45">
        <f>1.4*0.4*D5*D3+D4</f>
        <v>41.67272727272727</v>
      </c>
      <c r="E10" s="45"/>
      <c r="F10" s="45">
        <f aca="true" t="shared" si="0" ref="F10:F15">C10/D10</f>
        <v>1.3664921465968587</v>
      </c>
    </row>
    <row r="11" spans="1:6" ht="23.25">
      <c r="A11" s="40" t="s">
        <v>56</v>
      </c>
      <c r="B11" s="26" t="s">
        <v>48</v>
      </c>
      <c r="C11" s="45">
        <f>1.4*0.4*C5*(C3-1)</f>
        <v>30.545454545454547</v>
      </c>
      <c r="D11" s="45">
        <f>1.4*0.4*D5*(D3-1)</f>
        <v>15.272727272727273</v>
      </c>
      <c r="E11" s="45"/>
      <c r="F11" s="45">
        <f t="shared" si="0"/>
        <v>2</v>
      </c>
    </row>
    <row r="12" spans="1:6" ht="23.25">
      <c r="A12" s="40" t="s">
        <v>57</v>
      </c>
      <c r="B12" s="26" t="s">
        <v>49</v>
      </c>
      <c r="C12" s="45">
        <f>1.4*0.4*16/5*C6*(C3-1)</f>
        <v>12.218181818181819</v>
      </c>
      <c r="D12" s="45">
        <f>1.4*0.4*16/5*D6*(D3-1)</f>
        <v>6.109090909090909</v>
      </c>
      <c r="E12" s="45"/>
      <c r="F12" s="45">
        <f t="shared" si="0"/>
        <v>2</v>
      </c>
    </row>
    <row r="13" spans="1:6" ht="23.25">
      <c r="A13" s="40" t="s">
        <v>58</v>
      </c>
      <c r="B13" s="26" t="s">
        <v>50</v>
      </c>
      <c r="C13" s="45">
        <f>1.4*0.4*10/3*C7*(C3-1)</f>
        <v>10.181818181818182</v>
      </c>
      <c r="D13" s="45">
        <f>1.4*0.4*10/3*D7*(D3-1)</f>
        <v>5.090909090909091</v>
      </c>
      <c r="E13" s="45"/>
      <c r="F13" s="45">
        <f t="shared" si="0"/>
        <v>2</v>
      </c>
    </row>
    <row r="14" spans="1:6" ht="24" thickBot="1">
      <c r="A14" s="46" t="s">
        <v>59</v>
      </c>
      <c r="B14" s="43" t="s">
        <v>51</v>
      </c>
      <c r="C14" s="47">
        <f>1.4*0.0005*$F$3*C8*C3</f>
        <v>18.284381818181817</v>
      </c>
      <c r="D14" s="47">
        <f>1.4*0.0005*$F$3*D8*D3</f>
        <v>13.01004090909091</v>
      </c>
      <c r="E14" s="45"/>
      <c r="F14" s="47">
        <f t="shared" si="0"/>
        <v>1.4054054054054053</v>
      </c>
    </row>
    <row r="15" spans="1:6" ht="20.25">
      <c r="A15" s="51" t="s">
        <v>53</v>
      </c>
      <c r="B15" s="51"/>
      <c r="C15" s="52">
        <f>SUM(C10:C14)</f>
        <v>128.17529090909093</v>
      </c>
      <c r="D15" s="52">
        <f>SUM(D10:D14)</f>
        <v>81.15549545454544</v>
      </c>
      <c r="E15" s="52"/>
      <c r="F15" s="50">
        <f t="shared" si="0"/>
        <v>1.5793790696636298</v>
      </c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Doc. Ing. Jiří Bayer, CSc</dc:creator>
  <cp:keywords/>
  <dc:description/>
  <cp:lastModifiedBy>novotnym</cp:lastModifiedBy>
  <cp:lastPrinted>2004-03-23T21:27:33Z</cp:lastPrinted>
  <dcterms:created xsi:type="dcterms:W3CDTF">2004-03-26T17:22:40Z</dcterms:created>
  <dcterms:modified xsi:type="dcterms:W3CDTF">2006-04-27T12:49:56Z</dcterms:modified>
  <cp:category/>
  <cp:version/>
  <cp:contentType/>
  <cp:contentStatus/>
</cp:coreProperties>
</file>