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8385" activeTab="0"/>
  </bookViews>
  <sheets>
    <sheet name="Odpisy dle US" sheetId="1" r:id="rId1"/>
    <sheet name="Odpisy RE dle stř.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<sst xmlns="http://schemas.openxmlformats.org/spreadsheetml/2006/main" count="198" uniqueCount="33">
  <si>
    <t>1.</t>
  </si>
  <si>
    <t>2.</t>
  </si>
  <si>
    <t>3.</t>
  </si>
  <si>
    <t>4.</t>
  </si>
  <si>
    <t>5.</t>
  </si>
  <si>
    <t xml:space="preserve"> </t>
  </si>
  <si>
    <t>F11</t>
  </si>
  <si>
    <t>Odpisy FRIM</t>
  </si>
  <si>
    <t>Odpisy dotace</t>
  </si>
  <si>
    <t>Odpisy celkem</t>
  </si>
  <si>
    <t>F12</t>
  </si>
  <si>
    <t>F13</t>
  </si>
  <si>
    <t>F14</t>
  </si>
  <si>
    <t>F15</t>
  </si>
  <si>
    <t>F16</t>
  </si>
  <si>
    <t>KU 31</t>
  </si>
  <si>
    <t>MUVS 32</t>
  </si>
  <si>
    <t>UBMI 33</t>
  </si>
  <si>
    <t>RE 52</t>
  </si>
  <si>
    <t>VIC 81</t>
  </si>
  <si>
    <t>SUZ 91</t>
  </si>
  <si>
    <t>CELKEM ČVUT</t>
  </si>
  <si>
    <t>Celkem</t>
  </si>
  <si>
    <t>%</t>
  </si>
  <si>
    <t>BIC</t>
  </si>
  <si>
    <t>Vydavatelství</t>
  </si>
  <si>
    <t>UTEF</t>
  </si>
  <si>
    <t>Odpisy od 1.1.2003 dle vyjmenovaných středisek</t>
  </si>
  <si>
    <t>4.+5.</t>
  </si>
  <si>
    <t>stavby</t>
  </si>
  <si>
    <t>(vypočteno za veškerý odepisovaný majetek)</t>
  </si>
  <si>
    <t>Zpracovala pí Schoppová</t>
  </si>
  <si>
    <t>Přibližné účetní odpisy od roku 2004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</si>
</sst>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3" fontId="4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I6" sqref="I6"/>
    </sheetView>
  </sheetViews>
  <sheetFormatPr defaultColWidth="9.140625" defaultRowHeight="12.75"/>
  <cols>
    <col min="1" max="1" width="13.7109375" style="2" customWidth="1"/>
    <col min="2" max="2" width="11.140625" style="2" customWidth="1"/>
    <col min="3" max="3" width="10.7109375" style="2" customWidth="1"/>
    <col min="4" max="4" width="9.00390625" style="2" customWidth="1"/>
    <col min="5" max="5" width="6.421875" style="2" customWidth="1"/>
    <col min="6" max="6" width="10.57421875" style="2" customWidth="1"/>
    <col min="7" max="7" width="11.7109375" style="2" customWidth="1"/>
    <col min="8" max="8" width="4.140625" style="2" customWidth="1"/>
    <col min="9" max="9" width="10.421875" style="2" customWidth="1"/>
    <col min="10" max="16384" width="9.140625" style="2" customWidth="1"/>
  </cols>
  <sheetData>
    <row r="1" ht="18">
      <c r="A1" s="45" t="s">
        <v>32</v>
      </c>
    </row>
    <row r="2" ht="13.5" thickBot="1">
      <c r="A2" s="43" t="s">
        <v>30</v>
      </c>
    </row>
    <row r="3" spans="1:9" s="1" customFormat="1" ht="12.75">
      <c r="A3" s="35" t="s">
        <v>5</v>
      </c>
      <c r="B3" s="36" t="s">
        <v>0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22</v>
      </c>
      <c r="H3" s="37" t="s">
        <v>23</v>
      </c>
      <c r="I3" s="11" t="s">
        <v>28</v>
      </c>
    </row>
    <row r="4" spans="1:9" ht="13.5" thickBot="1">
      <c r="A4" s="28"/>
      <c r="B4" s="29"/>
      <c r="C4" s="29"/>
      <c r="D4" s="29"/>
      <c r="E4" s="29"/>
      <c r="F4" s="29"/>
      <c r="G4" s="29"/>
      <c r="H4" s="38"/>
      <c r="I4" s="16" t="s">
        <v>29</v>
      </c>
    </row>
    <row r="5" spans="1:9" ht="13.5" thickBot="1">
      <c r="A5" s="31" t="s">
        <v>6</v>
      </c>
      <c r="B5" s="32" t="s">
        <v>5</v>
      </c>
      <c r="C5" s="32"/>
      <c r="D5" s="32"/>
      <c r="E5" s="32"/>
      <c r="F5" s="32"/>
      <c r="G5" s="32"/>
      <c r="H5" s="33"/>
      <c r="I5" s="34"/>
    </row>
    <row r="6" spans="1:9" ht="13.5" thickBot="1">
      <c r="A6" s="19" t="s">
        <v>7</v>
      </c>
      <c r="B6" s="5">
        <v>8827991</v>
      </c>
      <c r="C6" s="5">
        <v>3599704</v>
      </c>
      <c r="D6" s="5">
        <v>263007</v>
      </c>
      <c r="E6" s="5">
        <v>0</v>
      </c>
      <c r="F6" s="5">
        <v>7605298</v>
      </c>
      <c r="G6" s="5">
        <f>SUM(B6:F6)</f>
        <v>20296000</v>
      </c>
      <c r="H6" s="10"/>
      <c r="I6" s="15">
        <f>E6+F6</f>
        <v>7605298</v>
      </c>
    </row>
    <row r="7" spans="1:9" ht="12.75">
      <c r="A7" s="18" t="s">
        <v>8</v>
      </c>
      <c r="B7" s="4">
        <v>9659527</v>
      </c>
      <c r="C7" s="4">
        <v>3163973</v>
      </c>
      <c r="D7" s="4">
        <v>138597</v>
      </c>
      <c r="E7" s="4">
        <v>0</v>
      </c>
      <c r="F7" s="4">
        <v>60465</v>
      </c>
      <c r="G7" s="4">
        <f>SUM(B7:F7)</f>
        <v>13022562</v>
      </c>
      <c r="H7" s="10"/>
      <c r="I7" s="39">
        <f>E7+F7</f>
        <v>60465</v>
      </c>
    </row>
    <row r="8" spans="1:9" ht="12.75">
      <c r="A8" s="18" t="s">
        <v>9</v>
      </c>
      <c r="B8" s="4">
        <f aca="true" t="shared" si="0" ref="B8:G8">SUM(B6:B7)</f>
        <v>18487518</v>
      </c>
      <c r="C8" s="4">
        <f t="shared" si="0"/>
        <v>6763677</v>
      </c>
      <c r="D8" s="4">
        <f t="shared" si="0"/>
        <v>401604</v>
      </c>
      <c r="E8" s="4">
        <f t="shared" si="0"/>
        <v>0</v>
      </c>
      <c r="F8" s="4">
        <f t="shared" si="0"/>
        <v>7665763</v>
      </c>
      <c r="G8" s="4">
        <f t="shared" si="0"/>
        <v>33318562</v>
      </c>
      <c r="H8" s="10">
        <f>G7/G8*100</f>
        <v>39.08500612961628</v>
      </c>
      <c r="I8" s="40">
        <f>E8+F8</f>
        <v>7665763</v>
      </c>
    </row>
    <row r="9" spans="1:9" ht="12.75">
      <c r="A9" s="18"/>
      <c r="B9" s="4"/>
      <c r="C9" s="4"/>
      <c r="D9" s="4"/>
      <c r="E9" s="4"/>
      <c r="F9" s="4"/>
      <c r="G9" s="4" t="s">
        <v>5</v>
      </c>
      <c r="H9" s="10" t="s">
        <v>5</v>
      </c>
      <c r="I9" s="40"/>
    </row>
    <row r="10" spans="1:9" ht="13.5" thickBot="1">
      <c r="A10" s="19" t="s">
        <v>10</v>
      </c>
      <c r="B10" s="5"/>
      <c r="C10" s="5"/>
      <c r="D10" s="5"/>
      <c r="E10" s="5"/>
      <c r="F10" s="5"/>
      <c r="G10" s="5" t="s">
        <v>5</v>
      </c>
      <c r="H10" s="10" t="s">
        <v>5</v>
      </c>
      <c r="I10" s="41"/>
    </row>
    <row r="11" spans="1:9" ht="13.5" thickBot="1">
      <c r="A11" s="19" t="s">
        <v>7</v>
      </c>
      <c r="B11" s="5">
        <v>7713291</v>
      </c>
      <c r="C11" s="5">
        <v>2019664</v>
      </c>
      <c r="D11" s="5">
        <v>370035</v>
      </c>
      <c r="E11" s="5">
        <v>1560</v>
      </c>
      <c r="F11" s="5">
        <v>6292555</v>
      </c>
      <c r="G11" s="5">
        <f>SUM(B11:F11)</f>
        <v>16397105</v>
      </c>
      <c r="H11" s="10" t="s">
        <v>5</v>
      </c>
      <c r="I11" s="15">
        <f>E11+F11</f>
        <v>6294115</v>
      </c>
    </row>
    <row r="12" spans="1:9" ht="12.75">
      <c r="A12" s="18" t="s">
        <v>8</v>
      </c>
      <c r="B12" s="4">
        <v>5368266</v>
      </c>
      <c r="C12" s="4">
        <v>1673500</v>
      </c>
      <c r="D12" s="4">
        <v>257557</v>
      </c>
      <c r="E12" s="4">
        <v>0</v>
      </c>
      <c r="F12" s="4">
        <v>283734</v>
      </c>
      <c r="G12" s="4">
        <f>SUM(B12:F12)</f>
        <v>7583057</v>
      </c>
      <c r="H12" s="10" t="s">
        <v>5</v>
      </c>
      <c r="I12" s="39">
        <f>E12+F12</f>
        <v>283734</v>
      </c>
    </row>
    <row r="13" spans="1:9" ht="12.75">
      <c r="A13" s="18" t="s">
        <v>9</v>
      </c>
      <c r="B13" s="4">
        <f aca="true" t="shared" si="1" ref="B13:G13">SUM(B11:B12)</f>
        <v>13081557</v>
      </c>
      <c r="C13" s="4">
        <f t="shared" si="1"/>
        <v>3693164</v>
      </c>
      <c r="D13" s="4">
        <f t="shared" si="1"/>
        <v>627592</v>
      </c>
      <c r="E13" s="4">
        <f t="shared" si="1"/>
        <v>1560</v>
      </c>
      <c r="F13" s="4">
        <f t="shared" si="1"/>
        <v>6576289</v>
      </c>
      <c r="G13" s="4">
        <f t="shared" si="1"/>
        <v>23980162</v>
      </c>
      <c r="H13" s="10">
        <f>G12/G13*100</f>
        <v>31.622209224441438</v>
      </c>
      <c r="I13" s="40">
        <f>E13+F13</f>
        <v>6577849</v>
      </c>
    </row>
    <row r="14" spans="1:9" ht="12.75">
      <c r="A14" s="18"/>
      <c r="B14" s="4"/>
      <c r="C14" s="4"/>
      <c r="D14" s="4"/>
      <c r="E14" s="4"/>
      <c r="F14" s="4"/>
      <c r="G14" s="4" t="s">
        <v>5</v>
      </c>
      <c r="H14" s="10" t="s">
        <v>5</v>
      </c>
      <c r="I14" s="40"/>
    </row>
    <row r="15" spans="1:9" ht="13.5" thickBot="1">
      <c r="A15" s="19" t="s">
        <v>11</v>
      </c>
      <c r="B15" s="5"/>
      <c r="C15" s="5"/>
      <c r="D15" s="5"/>
      <c r="E15" s="5"/>
      <c r="F15" s="5"/>
      <c r="G15" s="5" t="s">
        <v>5</v>
      </c>
      <c r="H15" s="10" t="s">
        <v>5</v>
      </c>
      <c r="I15" s="41"/>
    </row>
    <row r="16" spans="1:9" ht="13.5" thickBot="1">
      <c r="A16" s="19" t="s">
        <v>7</v>
      </c>
      <c r="B16" s="5">
        <v>14560240</v>
      </c>
      <c r="C16" s="5">
        <v>2091610</v>
      </c>
      <c r="D16" s="5">
        <v>548747</v>
      </c>
      <c r="E16" s="5">
        <v>0</v>
      </c>
      <c r="F16" s="5">
        <v>5644022</v>
      </c>
      <c r="G16" s="5">
        <f>SUM(B16:F16)</f>
        <v>22844619</v>
      </c>
      <c r="H16" s="10" t="s">
        <v>5</v>
      </c>
      <c r="I16" s="15">
        <f>E16+F16</f>
        <v>5644022</v>
      </c>
    </row>
    <row r="17" spans="1:9" ht="12.75">
      <c r="A17" s="18" t="s">
        <v>8</v>
      </c>
      <c r="B17" s="4">
        <v>18243922</v>
      </c>
      <c r="C17" s="4">
        <v>1990283</v>
      </c>
      <c r="D17" s="4">
        <v>280337</v>
      </c>
      <c r="E17" s="4">
        <v>0</v>
      </c>
      <c r="F17" s="4">
        <v>142778</v>
      </c>
      <c r="G17" s="4">
        <f>SUM(B17:F17)</f>
        <v>20657320</v>
      </c>
      <c r="H17" s="10" t="s">
        <v>5</v>
      </c>
      <c r="I17" s="39">
        <f>E17+F17</f>
        <v>142778</v>
      </c>
    </row>
    <row r="18" spans="1:9" ht="12.75">
      <c r="A18" s="18" t="s">
        <v>9</v>
      </c>
      <c r="B18" s="4">
        <f aca="true" t="shared" si="2" ref="B18:G18">SUM(B16:B17)</f>
        <v>32804162</v>
      </c>
      <c r="C18" s="4">
        <f t="shared" si="2"/>
        <v>4081893</v>
      </c>
      <c r="D18" s="4">
        <f t="shared" si="2"/>
        <v>829084</v>
      </c>
      <c r="E18" s="4">
        <f t="shared" si="2"/>
        <v>0</v>
      </c>
      <c r="F18" s="4">
        <f t="shared" si="2"/>
        <v>5786800</v>
      </c>
      <c r="G18" s="4">
        <f t="shared" si="2"/>
        <v>43501939</v>
      </c>
      <c r="H18" s="10">
        <f>G17/G18*100</f>
        <v>47.48597528032026</v>
      </c>
      <c r="I18" s="40">
        <f>E18+F18</f>
        <v>5786800</v>
      </c>
    </row>
    <row r="19" spans="1:9" ht="12.75">
      <c r="A19" s="18"/>
      <c r="B19" s="4"/>
      <c r="C19" s="4"/>
      <c r="D19" s="4"/>
      <c r="E19" s="4"/>
      <c r="F19" s="4"/>
      <c r="G19" s="4" t="s">
        <v>5</v>
      </c>
      <c r="H19" s="10" t="s">
        <v>5</v>
      </c>
      <c r="I19" s="40"/>
    </row>
    <row r="20" spans="1:9" ht="13.5" thickBot="1">
      <c r="A20" s="19" t="s">
        <v>12</v>
      </c>
      <c r="B20" s="5"/>
      <c r="C20" s="5"/>
      <c r="D20" s="5"/>
      <c r="E20" s="5"/>
      <c r="F20" s="5"/>
      <c r="G20" s="5" t="s">
        <v>5</v>
      </c>
      <c r="H20" s="10" t="s">
        <v>5</v>
      </c>
      <c r="I20" s="41"/>
    </row>
    <row r="21" spans="1:9" ht="13.5" thickBot="1">
      <c r="A21" s="19" t="s">
        <v>7</v>
      </c>
      <c r="B21" s="5">
        <v>6175875</v>
      </c>
      <c r="C21" s="5">
        <v>1401629</v>
      </c>
      <c r="D21" s="5">
        <v>2305762</v>
      </c>
      <c r="E21" s="5">
        <v>0</v>
      </c>
      <c r="F21" s="5">
        <v>3538832</v>
      </c>
      <c r="G21" s="5">
        <f>SUM(B21:F21)</f>
        <v>13422098</v>
      </c>
      <c r="H21" s="10" t="s">
        <v>5</v>
      </c>
      <c r="I21" s="15">
        <f>E21+F21</f>
        <v>3538832</v>
      </c>
    </row>
    <row r="22" spans="1:9" ht="12.75">
      <c r="A22" s="18" t="s">
        <v>8</v>
      </c>
      <c r="B22" s="4">
        <v>8186276</v>
      </c>
      <c r="C22" s="4">
        <v>998516</v>
      </c>
      <c r="D22" s="4">
        <v>493437</v>
      </c>
      <c r="E22" s="4">
        <v>0</v>
      </c>
      <c r="F22" s="4">
        <v>0</v>
      </c>
      <c r="G22" s="4">
        <f>SUM(B22:F22)</f>
        <v>9678229</v>
      </c>
      <c r="H22" s="10" t="s">
        <v>5</v>
      </c>
      <c r="I22" s="39">
        <f>E22+F22</f>
        <v>0</v>
      </c>
    </row>
    <row r="23" spans="1:9" ht="12.75">
      <c r="A23" s="18" t="s">
        <v>9</v>
      </c>
      <c r="B23" s="4">
        <f aca="true" t="shared" si="3" ref="B23:G23">SUM(B21:B22)</f>
        <v>14362151</v>
      </c>
      <c r="C23" s="4">
        <f t="shared" si="3"/>
        <v>2400145</v>
      </c>
      <c r="D23" s="4">
        <f t="shared" si="3"/>
        <v>2799199</v>
      </c>
      <c r="E23" s="4">
        <f t="shared" si="3"/>
        <v>0</v>
      </c>
      <c r="F23" s="4">
        <f t="shared" si="3"/>
        <v>3538832</v>
      </c>
      <c r="G23" s="4">
        <f t="shared" si="3"/>
        <v>23100327</v>
      </c>
      <c r="H23" s="10">
        <f>G22/G23*100</f>
        <v>41.89650215774002</v>
      </c>
      <c r="I23" s="40">
        <f>E23+F23</f>
        <v>3538832</v>
      </c>
    </row>
    <row r="24" spans="1:9" ht="12.75">
      <c r="A24" s="18"/>
      <c r="B24" s="4"/>
      <c r="C24" s="4"/>
      <c r="D24" s="4"/>
      <c r="E24" s="4"/>
      <c r="F24" s="4"/>
      <c r="G24" s="4" t="s">
        <v>5</v>
      </c>
      <c r="H24" s="10" t="s">
        <v>5</v>
      </c>
      <c r="I24" s="40"/>
    </row>
    <row r="25" spans="1:9" ht="13.5" thickBot="1">
      <c r="A25" s="19" t="s">
        <v>13</v>
      </c>
      <c r="B25" s="5"/>
      <c r="C25" s="5"/>
      <c r="D25" s="5"/>
      <c r="E25" s="5"/>
      <c r="F25" s="5"/>
      <c r="G25" s="5" t="s">
        <v>5</v>
      </c>
      <c r="H25" s="10" t="s">
        <v>5</v>
      </c>
      <c r="I25" s="41"/>
    </row>
    <row r="26" spans="1:9" ht="13.5" thickBot="1">
      <c r="A26" s="19" t="s">
        <v>7</v>
      </c>
      <c r="B26" s="5">
        <v>4323754</v>
      </c>
      <c r="C26" s="5">
        <v>407660</v>
      </c>
      <c r="D26" s="5">
        <v>5268</v>
      </c>
      <c r="E26" s="5">
        <v>0</v>
      </c>
      <c r="F26" s="5">
        <v>26509</v>
      </c>
      <c r="G26" s="5">
        <f>SUM(B26:F26)</f>
        <v>4763191</v>
      </c>
      <c r="H26" s="10" t="s">
        <v>5</v>
      </c>
      <c r="I26" s="15">
        <f>E26+F26</f>
        <v>26509</v>
      </c>
    </row>
    <row r="27" spans="1:9" ht="12.75">
      <c r="A27" s="18" t="s">
        <v>8</v>
      </c>
      <c r="B27" s="4">
        <v>109897</v>
      </c>
      <c r="C27" s="4">
        <v>53030</v>
      </c>
      <c r="D27" s="4">
        <v>0</v>
      </c>
      <c r="E27" s="4">
        <v>0</v>
      </c>
      <c r="F27" s="4">
        <v>0</v>
      </c>
      <c r="G27" s="4">
        <f>SUM(B27:F27)</f>
        <v>162927</v>
      </c>
      <c r="H27" s="10" t="s">
        <v>5</v>
      </c>
      <c r="I27" s="39">
        <f>E27+F27</f>
        <v>0</v>
      </c>
    </row>
    <row r="28" spans="1:9" ht="12.75">
      <c r="A28" s="18" t="s">
        <v>9</v>
      </c>
      <c r="B28" s="4">
        <f aca="true" t="shared" si="4" ref="B28:G28">SUM(B26:B27)</f>
        <v>4433651</v>
      </c>
      <c r="C28" s="4">
        <f t="shared" si="4"/>
        <v>460690</v>
      </c>
      <c r="D28" s="4">
        <f t="shared" si="4"/>
        <v>5268</v>
      </c>
      <c r="E28" s="4">
        <f t="shared" si="4"/>
        <v>0</v>
      </c>
      <c r="F28" s="4">
        <f t="shared" si="4"/>
        <v>26509</v>
      </c>
      <c r="G28" s="4">
        <f t="shared" si="4"/>
        <v>4926118</v>
      </c>
      <c r="H28" s="10">
        <f>G27/G28*100</f>
        <v>3.307411637317661</v>
      </c>
      <c r="I28" s="40">
        <f>E28+F28</f>
        <v>26509</v>
      </c>
    </row>
    <row r="29" spans="1:9" ht="12.75">
      <c r="A29" s="18"/>
      <c r="B29" s="4"/>
      <c r="C29" s="4"/>
      <c r="D29" s="4"/>
      <c r="E29" s="4"/>
      <c r="F29" s="4"/>
      <c r="G29" s="4" t="s">
        <v>5</v>
      </c>
      <c r="H29" s="10" t="s">
        <v>5</v>
      </c>
      <c r="I29" s="40"/>
    </row>
    <row r="30" spans="1:9" ht="13.5" thickBot="1">
      <c r="A30" s="19" t="s">
        <v>14</v>
      </c>
      <c r="B30" s="5"/>
      <c r="C30" s="5"/>
      <c r="D30" s="5"/>
      <c r="E30" s="5"/>
      <c r="F30" s="5"/>
      <c r="G30" s="5" t="s">
        <v>5</v>
      </c>
      <c r="H30" s="10" t="s">
        <v>5</v>
      </c>
      <c r="I30" s="41"/>
    </row>
    <row r="31" spans="1:9" ht="13.5" thickBot="1">
      <c r="A31" s="19" t="s">
        <v>7</v>
      </c>
      <c r="B31" s="5">
        <v>3229395</v>
      </c>
      <c r="C31" s="5">
        <v>166672</v>
      </c>
      <c r="D31" s="5">
        <v>58957</v>
      </c>
      <c r="E31" s="5">
        <v>0</v>
      </c>
      <c r="F31" s="5">
        <v>2242743</v>
      </c>
      <c r="G31" s="5">
        <f>SUM(B31:F31)</f>
        <v>5697767</v>
      </c>
      <c r="H31" s="10" t="s">
        <v>5</v>
      </c>
      <c r="I31" s="15">
        <f>E31+F31</f>
        <v>2242743</v>
      </c>
    </row>
    <row r="32" spans="1:9" ht="12.75">
      <c r="A32" s="18" t="s">
        <v>8</v>
      </c>
      <c r="B32" s="4">
        <v>3451497</v>
      </c>
      <c r="C32" s="4">
        <v>317443</v>
      </c>
      <c r="D32" s="4">
        <v>6025</v>
      </c>
      <c r="E32" s="4">
        <v>0</v>
      </c>
      <c r="F32" s="4">
        <v>930918</v>
      </c>
      <c r="G32" s="4">
        <f>SUM(B32:F32)</f>
        <v>4705883</v>
      </c>
      <c r="H32" s="10" t="s">
        <v>5</v>
      </c>
      <c r="I32" s="39">
        <f>E32+F32</f>
        <v>930918</v>
      </c>
    </row>
    <row r="33" spans="1:9" ht="12.75">
      <c r="A33" s="18" t="s">
        <v>9</v>
      </c>
      <c r="B33" s="4">
        <f aca="true" t="shared" si="5" ref="B33:G33">SUM(B31:B32)</f>
        <v>6680892</v>
      </c>
      <c r="C33" s="4">
        <f t="shared" si="5"/>
        <v>484115</v>
      </c>
      <c r="D33" s="4">
        <f t="shared" si="5"/>
        <v>64982</v>
      </c>
      <c r="E33" s="4">
        <f t="shared" si="5"/>
        <v>0</v>
      </c>
      <c r="F33" s="4">
        <f t="shared" si="5"/>
        <v>3173661</v>
      </c>
      <c r="G33" s="4">
        <f t="shared" si="5"/>
        <v>10403650</v>
      </c>
      <c r="H33" s="10">
        <f>G32/G33*100</f>
        <v>45.23299995674595</v>
      </c>
      <c r="I33" s="40">
        <f>E33+F33</f>
        <v>3173661</v>
      </c>
    </row>
    <row r="34" spans="1:9" ht="12.75">
      <c r="A34" s="18"/>
      <c r="B34" s="4"/>
      <c r="C34" s="4"/>
      <c r="D34" s="4"/>
      <c r="E34" s="4"/>
      <c r="F34" s="4"/>
      <c r="G34" s="4" t="s">
        <v>5</v>
      </c>
      <c r="H34" s="10" t="s">
        <v>5</v>
      </c>
      <c r="I34" s="40"/>
    </row>
    <row r="35" spans="1:9" ht="13.5" thickBot="1">
      <c r="A35" s="19" t="s">
        <v>15</v>
      </c>
      <c r="B35" s="5"/>
      <c r="C35" s="5"/>
      <c r="D35" s="5"/>
      <c r="E35" s="5"/>
      <c r="F35" s="5"/>
      <c r="G35" s="5" t="s">
        <v>5</v>
      </c>
      <c r="H35" s="10" t="s">
        <v>5</v>
      </c>
      <c r="I35" s="41"/>
    </row>
    <row r="36" spans="1:9" ht="13.5" thickBot="1">
      <c r="A36" s="19" t="s">
        <v>7</v>
      </c>
      <c r="B36" s="5">
        <v>1294618</v>
      </c>
      <c r="C36" s="5">
        <v>69791</v>
      </c>
      <c r="D36" s="5">
        <v>35649</v>
      </c>
      <c r="E36" s="5">
        <v>0</v>
      </c>
      <c r="F36" s="5"/>
      <c r="G36" s="5">
        <f>SUM(B36:F36)</f>
        <v>1400058</v>
      </c>
      <c r="H36" s="10" t="s">
        <v>5</v>
      </c>
      <c r="I36" s="15">
        <f>E36+F36</f>
        <v>0</v>
      </c>
    </row>
    <row r="37" spans="1:9" ht="12.75">
      <c r="A37" s="18" t="s">
        <v>8</v>
      </c>
      <c r="B37" s="4">
        <v>665235</v>
      </c>
      <c r="C37" s="4">
        <v>60984</v>
      </c>
      <c r="D37" s="4">
        <v>5521</v>
      </c>
      <c r="E37" s="4">
        <v>0</v>
      </c>
      <c r="F37" s="4"/>
      <c r="G37" s="4">
        <f>SUM(B37:F37)</f>
        <v>731740</v>
      </c>
      <c r="H37" s="10" t="s">
        <v>5</v>
      </c>
      <c r="I37" s="39">
        <f>E37+F37</f>
        <v>0</v>
      </c>
    </row>
    <row r="38" spans="1:9" ht="12.75">
      <c r="A38" s="18" t="s">
        <v>9</v>
      </c>
      <c r="B38" s="4">
        <f aca="true" t="shared" si="6" ref="B38:G38">SUM(B36:B37)</f>
        <v>1959853</v>
      </c>
      <c r="C38" s="4">
        <f t="shared" si="6"/>
        <v>130775</v>
      </c>
      <c r="D38" s="4">
        <f t="shared" si="6"/>
        <v>41170</v>
      </c>
      <c r="E38" s="4">
        <f t="shared" si="6"/>
        <v>0</v>
      </c>
      <c r="F38" s="4">
        <f t="shared" si="6"/>
        <v>0</v>
      </c>
      <c r="G38" s="4">
        <f t="shared" si="6"/>
        <v>2131798</v>
      </c>
      <c r="H38" s="10">
        <f>G37/G38*100</f>
        <v>34.32501578479762</v>
      </c>
      <c r="I38" s="40">
        <f>E38+F38</f>
        <v>0</v>
      </c>
    </row>
    <row r="39" spans="1:9" ht="12.75">
      <c r="A39" s="18"/>
      <c r="B39" s="4"/>
      <c r="C39" s="4"/>
      <c r="D39" s="4"/>
      <c r="E39" s="4"/>
      <c r="F39" s="4"/>
      <c r="G39" s="4" t="s">
        <v>5</v>
      </c>
      <c r="H39" s="10" t="s">
        <v>5</v>
      </c>
      <c r="I39" s="40"/>
    </row>
    <row r="40" spans="1:9" ht="13.5" thickBot="1">
      <c r="A40" s="19" t="s">
        <v>16</v>
      </c>
      <c r="B40" s="5"/>
      <c r="C40" s="5"/>
      <c r="D40" s="5"/>
      <c r="E40" s="5"/>
      <c r="F40" s="5"/>
      <c r="G40" s="5" t="s">
        <v>5</v>
      </c>
      <c r="H40" s="10" t="s">
        <v>5</v>
      </c>
      <c r="I40" s="41"/>
    </row>
    <row r="41" spans="1:9" ht="13.5" thickBot="1">
      <c r="A41" s="19" t="s">
        <v>7</v>
      </c>
      <c r="B41" s="5">
        <v>196769</v>
      </c>
      <c r="C41" s="5">
        <v>29837</v>
      </c>
      <c r="D41" s="5"/>
      <c r="E41" s="5">
        <v>0</v>
      </c>
      <c r="F41" s="5"/>
      <c r="G41" s="5">
        <f>SUM(B41:F41)</f>
        <v>226606</v>
      </c>
      <c r="H41" s="10" t="s">
        <v>5</v>
      </c>
      <c r="I41" s="15">
        <f>E41+F41</f>
        <v>0</v>
      </c>
    </row>
    <row r="42" spans="1:9" ht="12.75">
      <c r="A42" s="18" t="s">
        <v>8</v>
      </c>
      <c r="B42" s="4">
        <v>4090</v>
      </c>
      <c r="C42" s="4">
        <v>0</v>
      </c>
      <c r="D42" s="4"/>
      <c r="E42" s="4">
        <v>0</v>
      </c>
      <c r="F42" s="4"/>
      <c r="G42" s="4">
        <f>SUM(B42:F42)</f>
        <v>4090</v>
      </c>
      <c r="H42" s="10" t="s">
        <v>5</v>
      </c>
      <c r="I42" s="39">
        <f>E42+F42</f>
        <v>0</v>
      </c>
    </row>
    <row r="43" spans="1:9" ht="12.75">
      <c r="A43" s="18" t="s">
        <v>9</v>
      </c>
      <c r="B43" s="4">
        <f aca="true" t="shared" si="7" ref="B43:G43">SUM(B41:B42)</f>
        <v>200859</v>
      </c>
      <c r="C43" s="4">
        <f t="shared" si="7"/>
        <v>29837</v>
      </c>
      <c r="D43" s="4">
        <f t="shared" si="7"/>
        <v>0</v>
      </c>
      <c r="E43" s="4">
        <f t="shared" si="7"/>
        <v>0</v>
      </c>
      <c r="F43" s="4">
        <f t="shared" si="7"/>
        <v>0</v>
      </c>
      <c r="G43" s="4">
        <f t="shared" si="7"/>
        <v>230696</v>
      </c>
      <c r="H43" s="10">
        <f>G42/G43*100</f>
        <v>1.7728959323091862</v>
      </c>
      <c r="I43" s="40">
        <f>E43+F43</f>
        <v>0</v>
      </c>
    </row>
    <row r="44" spans="1:9" ht="12.75">
      <c r="A44" s="18"/>
      <c r="B44" s="4"/>
      <c r="C44" s="4"/>
      <c r="D44" s="4"/>
      <c r="E44" s="4"/>
      <c r="F44" s="4"/>
      <c r="G44" s="4" t="s">
        <v>5</v>
      </c>
      <c r="H44" s="10" t="s">
        <v>5</v>
      </c>
      <c r="I44" s="40"/>
    </row>
    <row r="45" spans="1:9" ht="13.5" thickBot="1">
      <c r="A45" s="19" t="s">
        <v>17</v>
      </c>
      <c r="B45" s="5"/>
      <c r="C45" s="5"/>
      <c r="D45" s="5"/>
      <c r="E45" s="5"/>
      <c r="F45" s="5"/>
      <c r="G45" s="5" t="s">
        <v>5</v>
      </c>
      <c r="H45" s="10" t="s">
        <v>5</v>
      </c>
      <c r="I45" s="41"/>
    </row>
    <row r="46" spans="1:9" ht="13.5" thickBot="1">
      <c r="A46" s="19" t="s">
        <v>7</v>
      </c>
      <c r="B46" s="5">
        <v>388359</v>
      </c>
      <c r="C46" s="5">
        <v>113733</v>
      </c>
      <c r="D46" s="5"/>
      <c r="E46" s="5">
        <v>0</v>
      </c>
      <c r="F46" s="5"/>
      <c r="G46" s="5">
        <f>SUM(B46:F46)</f>
        <v>502092</v>
      </c>
      <c r="H46" s="10" t="s">
        <v>5</v>
      </c>
      <c r="I46" s="15">
        <f>E46+F46</f>
        <v>0</v>
      </c>
    </row>
    <row r="47" spans="1:9" ht="12.75">
      <c r="A47" s="18" t="s">
        <v>8</v>
      </c>
      <c r="B47" s="4">
        <v>65770</v>
      </c>
      <c r="C47" s="4">
        <v>68898</v>
      </c>
      <c r="D47" s="4"/>
      <c r="E47" s="4">
        <v>0</v>
      </c>
      <c r="F47" s="4"/>
      <c r="G47" s="4">
        <f>SUM(B47:F47)</f>
        <v>134668</v>
      </c>
      <c r="H47" s="10" t="s">
        <v>5</v>
      </c>
      <c r="I47" s="39">
        <f>E47+F47</f>
        <v>0</v>
      </c>
    </row>
    <row r="48" spans="1:9" ht="12.75">
      <c r="A48" s="18" t="s">
        <v>9</v>
      </c>
      <c r="B48" s="4">
        <f aca="true" t="shared" si="8" ref="B48:G48">SUM(B46:B47)</f>
        <v>454129</v>
      </c>
      <c r="C48" s="4">
        <f t="shared" si="8"/>
        <v>182631</v>
      </c>
      <c r="D48" s="4">
        <f t="shared" si="8"/>
        <v>0</v>
      </c>
      <c r="E48" s="4">
        <f t="shared" si="8"/>
        <v>0</v>
      </c>
      <c r="F48" s="4">
        <f t="shared" si="8"/>
        <v>0</v>
      </c>
      <c r="G48" s="4">
        <f t="shared" si="8"/>
        <v>636760</v>
      </c>
      <c r="H48" s="10">
        <f>G47/G48*100</f>
        <v>21.148941516426913</v>
      </c>
      <c r="I48" s="40">
        <f>E48+F48</f>
        <v>0</v>
      </c>
    </row>
    <row r="49" spans="1:9" ht="12.75">
      <c r="A49" s="18"/>
      <c r="B49" s="4"/>
      <c r="C49" s="4"/>
      <c r="D49" s="4"/>
      <c r="E49" s="4"/>
      <c r="F49" s="4"/>
      <c r="G49" s="4" t="s">
        <v>5</v>
      </c>
      <c r="H49" s="10" t="s">
        <v>5</v>
      </c>
      <c r="I49" s="40"/>
    </row>
    <row r="50" spans="1:9" ht="13.5" thickBot="1">
      <c r="A50" s="19" t="s">
        <v>18</v>
      </c>
      <c r="B50" s="5"/>
      <c r="C50" s="5"/>
      <c r="D50" s="5"/>
      <c r="E50" s="5"/>
      <c r="F50" s="5"/>
      <c r="G50" s="5" t="s">
        <v>5</v>
      </c>
      <c r="H50" s="10" t="s">
        <v>5</v>
      </c>
      <c r="I50" s="41"/>
    </row>
    <row r="51" spans="1:9" ht="13.5" thickBot="1">
      <c r="A51" s="19" t="s">
        <v>7</v>
      </c>
      <c r="B51" s="5">
        <v>1459485</v>
      </c>
      <c r="C51" s="5">
        <v>1452068</v>
      </c>
      <c r="D51" s="5">
        <v>165577</v>
      </c>
      <c r="E51" s="5">
        <v>19129</v>
      </c>
      <c r="F51" s="5">
        <v>1998959</v>
      </c>
      <c r="G51" s="5">
        <f>SUM(B51:F51)</f>
        <v>5095218</v>
      </c>
      <c r="H51" s="10" t="s">
        <v>5</v>
      </c>
      <c r="I51" s="15">
        <f>E51+F51</f>
        <v>2018088</v>
      </c>
    </row>
    <row r="52" spans="1:9" ht="12.75">
      <c r="A52" s="18" t="s">
        <v>8</v>
      </c>
      <c r="B52" s="4">
        <v>261678</v>
      </c>
      <c r="C52" s="4">
        <v>6642</v>
      </c>
      <c r="D52" s="4">
        <v>15852</v>
      </c>
      <c r="E52" s="4">
        <v>0</v>
      </c>
      <c r="F52" s="4">
        <v>0</v>
      </c>
      <c r="G52" s="6">
        <f>SUM(B52:F52)</f>
        <v>284172</v>
      </c>
      <c r="H52" s="10" t="s">
        <v>5</v>
      </c>
      <c r="I52" s="12">
        <f>E52+F52</f>
        <v>0</v>
      </c>
    </row>
    <row r="53" spans="1:9" ht="13.5" thickBot="1">
      <c r="A53" s="20" t="s">
        <v>9</v>
      </c>
      <c r="B53" s="21">
        <f aca="true" t="shared" si="9" ref="B53:G53">SUM(B51:B52)</f>
        <v>1721163</v>
      </c>
      <c r="C53" s="21">
        <f t="shared" si="9"/>
        <v>1458710</v>
      </c>
      <c r="D53" s="21">
        <f t="shared" si="9"/>
        <v>181429</v>
      </c>
      <c r="E53" s="21">
        <f t="shared" si="9"/>
        <v>19129</v>
      </c>
      <c r="F53" s="21">
        <f t="shared" si="9"/>
        <v>1998959</v>
      </c>
      <c r="G53" s="21">
        <f t="shared" si="9"/>
        <v>5379390</v>
      </c>
      <c r="H53" s="22">
        <f>G52/G53*100</f>
        <v>5.282606392174578</v>
      </c>
      <c r="I53" s="13">
        <f>E53+F53</f>
        <v>2018088</v>
      </c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3.5" thickBot="1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5" t="s">
        <v>5</v>
      </c>
      <c r="B57" s="36" t="s">
        <v>0</v>
      </c>
      <c r="C57" s="36" t="s">
        <v>1</v>
      </c>
      <c r="D57" s="36" t="s">
        <v>2</v>
      </c>
      <c r="E57" s="36" t="s">
        <v>3</v>
      </c>
      <c r="F57" s="36" t="s">
        <v>4</v>
      </c>
      <c r="G57" s="36" t="s">
        <v>22</v>
      </c>
      <c r="H57" s="37" t="s">
        <v>23</v>
      </c>
      <c r="I57" s="11" t="s">
        <v>28</v>
      </c>
    </row>
    <row r="58" spans="1:9" ht="13.5" thickBot="1">
      <c r="A58" s="28"/>
      <c r="B58" s="29"/>
      <c r="C58" s="29"/>
      <c r="D58" s="29"/>
      <c r="E58" s="29"/>
      <c r="F58" s="29"/>
      <c r="G58" s="29"/>
      <c r="H58" s="38"/>
      <c r="I58" s="26" t="s">
        <v>29</v>
      </c>
    </row>
    <row r="59" spans="1:9" ht="13.5" thickBot="1">
      <c r="A59" s="23" t="s">
        <v>19</v>
      </c>
      <c r="B59" s="24"/>
      <c r="C59" s="24"/>
      <c r="D59" s="24"/>
      <c r="E59" s="24"/>
      <c r="F59" s="24"/>
      <c r="G59" s="24" t="s">
        <v>5</v>
      </c>
      <c r="H59" s="25" t="s">
        <v>5</v>
      </c>
      <c r="I59" s="12"/>
    </row>
    <row r="60" spans="1:9" ht="13.5" thickBot="1">
      <c r="A60" s="19" t="s">
        <v>7</v>
      </c>
      <c r="B60" s="5">
        <v>15010076</v>
      </c>
      <c r="C60" s="5">
        <v>216343</v>
      </c>
      <c r="D60" s="5">
        <v>369948</v>
      </c>
      <c r="E60" s="5">
        <v>0</v>
      </c>
      <c r="F60" s="5">
        <v>80847</v>
      </c>
      <c r="G60" s="5">
        <f>SUM(B60:F60)</f>
        <v>15677214</v>
      </c>
      <c r="H60" s="10" t="s">
        <v>5</v>
      </c>
      <c r="I60" s="15">
        <f>E60+F60</f>
        <v>80847</v>
      </c>
    </row>
    <row r="61" spans="1:9" ht="12.75">
      <c r="A61" s="18" t="s">
        <v>8</v>
      </c>
      <c r="B61" s="4">
        <v>5125375</v>
      </c>
      <c r="C61" s="4">
        <v>66591</v>
      </c>
      <c r="D61" s="4">
        <v>0</v>
      </c>
      <c r="E61" s="4">
        <v>0</v>
      </c>
      <c r="F61" s="4">
        <v>0</v>
      </c>
      <c r="G61" s="4">
        <f>SUM(B61:F61)</f>
        <v>5191966</v>
      </c>
      <c r="H61" s="10" t="s">
        <v>5</v>
      </c>
      <c r="I61" s="39">
        <f>E61+F61</f>
        <v>0</v>
      </c>
    </row>
    <row r="62" spans="1:9" ht="12.75">
      <c r="A62" s="18" t="s">
        <v>9</v>
      </c>
      <c r="B62" s="4">
        <f aca="true" t="shared" si="10" ref="B62:G62">SUM(B60:B61)</f>
        <v>20135451</v>
      </c>
      <c r="C62" s="4">
        <f t="shared" si="10"/>
        <v>282934</v>
      </c>
      <c r="D62" s="4">
        <f t="shared" si="10"/>
        <v>369948</v>
      </c>
      <c r="E62" s="4">
        <f t="shared" si="10"/>
        <v>0</v>
      </c>
      <c r="F62" s="4">
        <f t="shared" si="10"/>
        <v>80847</v>
      </c>
      <c r="G62" s="4">
        <f t="shared" si="10"/>
        <v>20869180</v>
      </c>
      <c r="H62" s="10">
        <f>G61/G62*100</f>
        <v>24.87862963470534</v>
      </c>
      <c r="I62" s="40">
        <f>E62+F62</f>
        <v>80847</v>
      </c>
    </row>
    <row r="63" spans="1:9" ht="12.75">
      <c r="A63" s="18"/>
      <c r="B63" s="4"/>
      <c r="C63" s="4"/>
      <c r="D63" s="4"/>
      <c r="E63" s="4"/>
      <c r="F63" s="4"/>
      <c r="G63" s="4" t="s">
        <v>5</v>
      </c>
      <c r="H63" s="10" t="s">
        <v>5</v>
      </c>
      <c r="I63" s="40"/>
    </row>
    <row r="64" spans="1:9" ht="13.5" thickBot="1">
      <c r="A64" s="19" t="s">
        <v>20</v>
      </c>
      <c r="B64" s="5"/>
      <c r="C64" s="5"/>
      <c r="D64" s="5"/>
      <c r="E64" s="5"/>
      <c r="F64" s="5"/>
      <c r="G64" s="5" t="s">
        <v>5</v>
      </c>
      <c r="H64" s="10" t="s">
        <v>5</v>
      </c>
      <c r="I64" s="41"/>
    </row>
    <row r="65" spans="1:9" ht="13.5" thickBot="1">
      <c r="A65" s="19" t="s">
        <v>7</v>
      </c>
      <c r="B65" s="5">
        <v>3253888</v>
      </c>
      <c r="C65" s="5">
        <v>10190013</v>
      </c>
      <c r="D65" s="5">
        <v>147205</v>
      </c>
      <c r="E65" s="5">
        <v>0</v>
      </c>
      <c r="F65" s="5">
        <v>25537282</v>
      </c>
      <c r="G65" s="5">
        <f>SUM(B65:F65)</f>
        <v>39128388</v>
      </c>
      <c r="H65" s="10" t="s">
        <v>5</v>
      </c>
      <c r="I65" s="15">
        <f>E65+F65</f>
        <v>25537282</v>
      </c>
    </row>
    <row r="66" spans="1:9" ht="12.75">
      <c r="A66" s="18" t="s">
        <v>8</v>
      </c>
      <c r="B66" s="4">
        <v>109124</v>
      </c>
      <c r="C66" s="4">
        <v>225171</v>
      </c>
      <c r="D66" s="4"/>
      <c r="E66" s="4">
        <v>0</v>
      </c>
      <c r="F66" s="4">
        <v>11737989</v>
      </c>
      <c r="G66" s="4">
        <f>SUM(B66:F66)</f>
        <v>12072284</v>
      </c>
      <c r="H66" s="10" t="s">
        <v>5</v>
      </c>
      <c r="I66" s="39">
        <f>E66+F66</f>
        <v>11737989</v>
      </c>
    </row>
    <row r="67" spans="1:9" ht="12.75">
      <c r="A67" s="18" t="s">
        <v>9</v>
      </c>
      <c r="B67" s="4">
        <f aca="true" t="shared" si="11" ref="B67:G67">SUM(B65:B66)</f>
        <v>3363012</v>
      </c>
      <c r="C67" s="4">
        <f t="shared" si="11"/>
        <v>10415184</v>
      </c>
      <c r="D67" s="4">
        <f t="shared" si="11"/>
        <v>147205</v>
      </c>
      <c r="E67" s="4">
        <f t="shared" si="11"/>
        <v>0</v>
      </c>
      <c r="F67" s="4">
        <f t="shared" si="11"/>
        <v>37275271</v>
      </c>
      <c r="G67" s="4">
        <f t="shared" si="11"/>
        <v>51200672</v>
      </c>
      <c r="H67" s="10">
        <f>G66/G67*100</f>
        <v>23.57837022139084</v>
      </c>
      <c r="I67" s="40">
        <f>E67+F67</f>
        <v>37275271</v>
      </c>
    </row>
    <row r="68" spans="1:9" ht="12.75">
      <c r="A68" s="18"/>
      <c r="B68" s="4"/>
      <c r="C68" s="4"/>
      <c r="D68" s="4"/>
      <c r="E68" s="4"/>
      <c r="F68" s="4"/>
      <c r="G68" s="4"/>
      <c r="H68" s="10" t="s">
        <v>5</v>
      </c>
      <c r="I68" s="40"/>
    </row>
    <row r="69" spans="1:9" ht="13.5" thickBot="1">
      <c r="A69" s="27"/>
      <c r="B69" s="8"/>
      <c r="C69" s="8"/>
      <c r="D69" s="8"/>
      <c r="E69" s="8"/>
      <c r="F69" s="8"/>
      <c r="G69" s="8"/>
      <c r="H69" s="17" t="s">
        <v>5</v>
      </c>
      <c r="I69" s="42"/>
    </row>
    <row r="70" spans="1:9" ht="13.5" thickBot="1">
      <c r="A70" s="31" t="s">
        <v>21</v>
      </c>
      <c r="B70" s="32" t="s">
        <v>5</v>
      </c>
      <c r="C70" s="32" t="s">
        <v>5</v>
      </c>
      <c r="D70" s="32" t="s">
        <v>5</v>
      </c>
      <c r="E70" s="32" t="s">
        <v>5</v>
      </c>
      <c r="F70" s="32" t="s">
        <v>5</v>
      </c>
      <c r="G70" s="32" t="s">
        <v>5</v>
      </c>
      <c r="H70" s="33" t="s">
        <v>5</v>
      </c>
      <c r="I70" s="14"/>
    </row>
    <row r="71" spans="1:9" s="3" customFormat="1" ht="13.5" thickBot="1">
      <c r="A71" s="19" t="s">
        <v>7</v>
      </c>
      <c r="B71" s="5">
        <f aca="true" t="shared" si="12" ref="B71:G73">B65+B60+B51+B46+B41+B36+B31+B26+B21+B16+B11+B6</f>
        <v>66433741</v>
      </c>
      <c r="C71" s="5">
        <f t="shared" si="12"/>
        <v>21758724</v>
      </c>
      <c r="D71" s="5">
        <f t="shared" si="12"/>
        <v>4270155</v>
      </c>
      <c r="E71" s="5">
        <f t="shared" si="12"/>
        <v>20689</v>
      </c>
      <c r="F71" s="5">
        <f t="shared" si="12"/>
        <v>52967047</v>
      </c>
      <c r="G71" s="5">
        <f t="shared" si="12"/>
        <v>145450356</v>
      </c>
      <c r="H71" s="10" t="s">
        <v>5</v>
      </c>
      <c r="I71" s="15">
        <f>E71+F71</f>
        <v>52987736</v>
      </c>
    </row>
    <row r="72" spans="1:9" ht="12.75">
      <c r="A72" s="18" t="s">
        <v>8</v>
      </c>
      <c r="B72" s="4">
        <f t="shared" si="12"/>
        <v>51250657</v>
      </c>
      <c r="C72" s="4">
        <f t="shared" si="12"/>
        <v>8625031</v>
      </c>
      <c r="D72" s="4">
        <f t="shared" si="12"/>
        <v>1197326</v>
      </c>
      <c r="E72" s="4">
        <f t="shared" si="12"/>
        <v>0</v>
      </c>
      <c r="F72" s="4">
        <f t="shared" si="12"/>
        <v>13155884</v>
      </c>
      <c r="G72" s="4">
        <f t="shared" si="12"/>
        <v>74228898</v>
      </c>
      <c r="H72" s="10" t="s">
        <v>5</v>
      </c>
      <c r="I72" s="39">
        <f>E72+F72</f>
        <v>13155884</v>
      </c>
    </row>
    <row r="73" spans="1:9" ht="12.75">
      <c r="A73" s="18" t="s">
        <v>9</v>
      </c>
      <c r="B73" s="4">
        <f t="shared" si="12"/>
        <v>117684398</v>
      </c>
      <c r="C73" s="4">
        <f t="shared" si="12"/>
        <v>30383755</v>
      </c>
      <c r="D73" s="4">
        <f t="shared" si="12"/>
        <v>5467481</v>
      </c>
      <c r="E73" s="4">
        <f t="shared" si="12"/>
        <v>20689</v>
      </c>
      <c r="F73" s="4">
        <f t="shared" si="12"/>
        <v>66122931</v>
      </c>
      <c r="G73" s="4">
        <f t="shared" si="12"/>
        <v>219679254</v>
      </c>
      <c r="H73" s="10">
        <f>G72/G73*100</f>
        <v>33.789671372427364</v>
      </c>
      <c r="I73" s="40">
        <f>E73+F73</f>
        <v>66143620</v>
      </c>
    </row>
    <row r="74" spans="1:9" ht="13.5" thickBot="1">
      <c r="A74" s="20"/>
      <c r="B74" s="21"/>
      <c r="C74" s="21"/>
      <c r="D74" s="21"/>
      <c r="E74" s="21"/>
      <c r="F74" s="21"/>
      <c r="G74" s="21"/>
      <c r="H74" s="22"/>
      <c r="I74" s="41"/>
    </row>
    <row r="77" ht="12.75">
      <c r="A77" s="2" t="s">
        <v>31</v>
      </c>
    </row>
    <row r="78" ht="12.75">
      <c r="A78" s="44">
        <v>37985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J24" sqref="J24"/>
    </sheetView>
  </sheetViews>
  <sheetFormatPr defaultColWidth="9.140625" defaultRowHeight="12.75"/>
  <cols>
    <col min="1" max="1" width="13.7109375" style="0" customWidth="1"/>
    <col min="4" max="4" width="11.57421875" style="0" customWidth="1"/>
    <col min="7" max="7" width="11.7109375" style="0" customWidth="1"/>
    <col min="8" max="8" width="10.140625" style="0" bestFit="1" customWidth="1"/>
  </cols>
  <sheetData>
    <row r="2" s="7" customFormat="1" ht="12.75">
      <c r="A2" s="7" t="s">
        <v>27</v>
      </c>
    </row>
    <row r="4" spans="1:8" ht="12.75">
      <c r="A4" s="5" t="s">
        <v>18</v>
      </c>
      <c r="B4" s="5"/>
      <c r="C4" s="5"/>
      <c r="D4" s="5"/>
      <c r="E4" s="5"/>
      <c r="F4" s="5"/>
      <c r="G4" s="5" t="s">
        <v>5</v>
      </c>
      <c r="H4" s="4" t="s">
        <v>5</v>
      </c>
    </row>
    <row r="5" spans="1:8" ht="12.75">
      <c r="A5" s="5" t="s">
        <v>7</v>
      </c>
      <c r="B5" s="5">
        <v>4864163</v>
      </c>
      <c r="C5" s="5">
        <v>1309838</v>
      </c>
      <c r="D5" s="5">
        <v>89476</v>
      </c>
      <c r="E5" s="5">
        <v>19129</v>
      </c>
      <c r="F5" s="5">
        <v>4732389</v>
      </c>
      <c r="G5" s="5">
        <f>SUM(B5:F5)</f>
        <v>11014995</v>
      </c>
      <c r="H5" s="4" t="s">
        <v>5</v>
      </c>
    </row>
    <row r="6" spans="1:8" ht="12.75">
      <c r="A6" s="4" t="s">
        <v>8</v>
      </c>
      <c r="B6" s="4">
        <v>112211</v>
      </c>
      <c r="C6" s="4">
        <v>75157</v>
      </c>
      <c r="D6" s="4">
        <v>15852</v>
      </c>
      <c r="E6" s="4">
        <v>0</v>
      </c>
      <c r="F6" s="4">
        <v>0</v>
      </c>
      <c r="G6" s="6">
        <f>SUM(B6:F6)</f>
        <v>203220</v>
      </c>
      <c r="H6" s="4" t="s">
        <v>5</v>
      </c>
    </row>
    <row r="7" spans="1:10" ht="12.75">
      <c r="A7" s="4" t="s">
        <v>9</v>
      </c>
      <c r="B7" s="4">
        <v>4975374</v>
      </c>
      <c r="C7" s="4">
        <v>1384996</v>
      </c>
      <c r="D7" s="4">
        <f>SUM(D5:D6)</f>
        <v>105328</v>
      </c>
      <c r="E7" s="4">
        <v>19129</v>
      </c>
      <c r="F7" s="4">
        <v>4732389</v>
      </c>
      <c r="G7" s="6">
        <f>SUM(B7:F7)</f>
        <v>11217216</v>
      </c>
      <c r="H7" s="4">
        <f>G6/G7*100</f>
        <v>1.811679475549013</v>
      </c>
      <c r="J7" t="s">
        <v>5</v>
      </c>
    </row>
    <row r="8" spans="1:8" ht="12.75">
      <c r="A8" s="4"/>
      <c r="B8" s="4"/>
      <c r="C8" s="4"/>
      <c r="D8" s="4"/>
      <c r="E8" s="4"/>
      <c r="F8" s="4"/>
      <c r="G8" s="6"/>
      <c r="H8" s="4"/>
    </row>
    <row r="9" spans="1:8" ht="12.75">
      <c r="A9" s="5" t="s">
        <v>24</v>
      </c>
      <c r="B9" s="5"/>
      <c r="C9" s="5"/>
      <c r="D9" s="5"/>
      <c r="E9" s="5"/>
      <c r="F9" s="5"/>
      <c r="G9" s="5" t="s">
        <v>5</v>
      </c>
      <c r="H9" s="4" t="s">
        <v>5</v>
      </c>
    </row>
    <row r="10" spans="1:8" ht="12.75">
      <c r="A10" s="5" t="s">
        <v>7</v>
      </c>
      <c r="B10" s="5">
        <v>86095</v>
      </c>
      <c r="C10" s="5">
        <v>30133</v>
      </c>
      <c r="D10" s="5"/>
      <c r="E10" s="5"/>
      <c r="F10" s="5"/>
      <c r="G10" s="5">
        <f aca="true" t="shared" si="0" ref="G10:G22">SUM(B10:F10)</f>
        <v>116228</v>
      </c>
      <c r="H10" s="4" t="s">
        <v>5</v>
      </c>
    </row>
    <row r="11" spans="1:8" ht="12.75">
      <c r="A11" s="4" t="s">
        <v>8</v>
      </c>
      <c r="B11" s="4">
        <v>26989</v>
      </c>
      <c r="C11" s="4">
        <v>0</v>
      </c>
      <c r="D11" s="4"/>
      <c r="E11" s="4"/>
      <c r="F11" s="4"/>
      <c r="G11" s="4">
        <f t="shared" si="0"/>
        <v>26989</v>
      </c>
      <c r="H11" s="4" t="s">
        <v>5</v>
      </c>
    </row>
    <row r="12" spans="1:8" ht="12.75">
      <c r="A12" s="4" t="s">
        <v>9</v>
      </c>
      <c r="B12" s="4">
        <v>113084</v>
      </c>
      <c r="C12" s="4">
        <v>30133</v>
      </c>
      <c r="D12" s="4" t="s">
        <v>5</v>
      </c>
      <c r="E12" s="4"/>
      <c r="F12" s="4"/>
      <c r="G12" s="4">
        <f t="shared" si="0"/>
        <v>143217</v>
      </c>
      <c r="H12" s="4">
        <f>G11/G12*100</f>
        <v>18.844829873548534</v>
      </c>
    </row>
    <row r="13" spans="1:8" ht="12.75">
      <c r="A13" s="4"/>
      <c r="B13" s="4"/>
      <c r="C13" s="4"/>
      <c r="D13" s="4"/>
      <c r="E13" s="4"/>
      <c r="F13" s="4"/>
      <c r="G13" s="4" t="s">
        <v>5</v>
      </c>
      <c r="H13" s="4" t="s">
        <v>5</v>
      </c>
    </row>
    <row r="14" spans="1:8" ht="12.75">
      <c r="A14" s="5" t="s">
        <v>25</v>
      </c>
      <c r="B14" s="5"/>
      <c r="C14" s="5"/>
      <c r="D14" s="5"/>
      <c r="E14" s="5"/>
      <c r="F14" s="5"/>
      <c r="G14" s="5" t="s">
        <v>5</v>
      </c>
      <c r="H14" s="4" t="s">
        <v>5</v>
      </c>
    </row>
    <row r="15" spans="1:8" ht="12.75">
      <c r="A15" s="5" t="s">
        <v>7</v>
      </c>
      <c r="B15" s="5">
        <v>345112</v>
      </c>
      <c r="C15" s="5">
        <v>874990</v>
      </c>
      <c r="D15" s="5">
        <v>138366</v>
      </c>
      <c r="E15" s="5"/>
      <c r="F15" s="5"/>
      <c r="G15" s="5">
        <f t="shared" si="0"/>
        <v>1358468</v>
      </c>
      <c r="H15" s="4" t="s">
        <v>5</v>
      </c>
    </row>
    <row r="16" spans="1:8" ht="12.75">
      <c r="A16" s="4" t="s">
        <v>8</v>
      </c>
      <c r="B16" s="4">
        <v>0</v>
      </c>
      <c r="C16" s="4">
        <v>0</v>
      </c>
      <c r="D16" s="4">
        <v>0</v>
      </c>
      <c r="E16" s="4"/>
      <c r="F16" s="4"/>
      <c r="G16" s="4">
        <f t="shared" si="0"/>
        <v>0</v>
      </c>
      <c r="H16" s="4" t="s">
        <v>5</v>
      </c>
    </row>
    <row r="17" spans="1:8" ht="12.75">
      <c r="A17" s="4" t="s">
        <v>9</v>
      </c>
      <c r="B17" s="4">
        <v>345112</v>
      </c>
      <c r="C17" s="4">
        <v>874990</v>
      </c>
      <c r="D17" s="4">
        <v>138366</v>
      </c>
      <c r="E17" s="4"/>
      <c r="F17" s="4"/>
      <c r="G17" s="4">
        <f t="shared" si="0"/>
        <v>1358468</v>
      </c>
      <c r="H17" s="4">
        <f>G16/G17*100</f>
        <v>0</v>
      </c>
    </row>
    <row r="18" spans="1:8" ht="12.75">
      <c r="A18" s="4"/>
      <c r="B18" s="4"/>
      <c r="C18" s="4"/>
      <c r="D18" s="4"/>
      <c r="E18" s="4"/>
      <c r="F18" s="4"/>
      <c r="G18" s="4" t="s">
        <v>5</v>
      </c>
      <c r="H18" s="4" t="s">
        <v>5</v>
      </c>
    </row>
    <row r="19" spans="1:8" ht="12.75">
      <c r="A19" s="5" t="s">
        <v>26</v>
      </c>
      <c r="B19" s="5"/>
      <c r="C19" s="5"/>
      <c r="D19" s="5"/>
      <c r="E19" s="5"/>
      <c r="F19" s="5"/>
      <c r="G19" s="5" t="s">
        <v>5</v>
      </c>
      <c r="H19" s="4" t="s">
        <v>5</v>
      </c>
    </row>
    <row r="20" spans="1:8" ht="12.75">
      <c r="A20" s="5" t="s">
        <v>7</v>
      </c>
      <c r="B20" s="5">
        <v>0</v>
      </c>
      <c r="C20" s="5"/>
      <c r="D20" s="5"/>
      <c r="E20" s="5"/>
      <c r="F20" s="5"/>
      <c r="G20" s="5">
        <f t="shared" si="0"/>
        <v>0</v>
      </c>
      <c r="H20" s="4" t="s">
        <v>5</v>
      </c>
    </row>
    <row r="21" spans="1:8" ht="12.75">
      <c r="A21" s="4" t="s">
        <v>8</v>
      </c>
      <c r="B21" s="4">
        <v>80858</v>
      </c>
      <c r="C21" s="4"/>
      <c r="D21" s="4"/>
      <c r="E21" s="4"/>
      <c r="F21" s="4"/>
      <c r="G21" s="4">
        <f t="shared" si="0"/>
        <v>80858</v>
      </c>
      <c r="H21" s="4" t="s">
        <v>5</v>
      </c>
    </row>
    <row r="22" spans="1:8" ht="12.75">
      <c r="A22" s="4" t="s">
        <v>9</v>
      </c>
      <c r="B22" s="4">
        <v>80858</v>
      </c>
      <c r="C22" s="4"/>
      <c r="D22" s="4"/>
      <c r="E22" s="4"/>
      <c r="F22" s="4"/>
      <c r="G22" s="4">
        <f t="shared" si="0"/>
        <v>80858</v>
      </c>
      <c r="H22" s="4">
        <f>G21/G22*100</f>
        <v>100</v>
      </c>
    </row>
    <row r="23" ht="12.75">
      <c r="H23" s="8" t="s">
        <v>5</v>
      </c>
    </row>
    <row r="24" spans="1:8" ht="12.75">
      <c r="A24" s="5" t="s">
        <v>22</v>
      </c>
      <c r="B24" s="9"/>
      <c r="C24" s="9"/>
      <c r="D24" s="9"/>
      <c r="E24" s="9"/>
      <c r="F24" s="9"/>
      <c r="G24" s="9"/>
      <c r="H24" s="4" t="s">
        <v>5</v>
      </c>
    </row>
    <row r="25" spans="1:8" ht="12.75">
      <c r="A25" s="5" t="s">
        <v>7</v>
      </c>
      <c r="B25" s="5">
        <f>SUM(B20+B15+B10+B5)</f>
        <v>5295370</v>
      </c>
      <c r="C25" s="5">
        <f>SUM(C15+C10+C5)</f>
        <v>2214961</v>
      </c>
      <c r="D25" s="5">
        <f>SUM(D15+D5)</f>
        <v>227842</v>
      </c>
      <c r="E25" s="5">
        <f>E20+E15+E10+E5</f>
        <v>19129</v>
      </c>
      <c r="F25" s="5">
        <f>F20+F15+F10+F5</f>
        <v>4732389</v>
      </c>
      <c r="G25" s="5">
        <f>SUM(B25:F25)</f>
        <v>12489691</v>
      </c>
      <c r="H25" s="4" t="s">
        <v>5</v>
      </c>
    </row>
    <row r="26" spans="1:8" ht="12.75">
      <c r="A26" s="4" t="s">
        <v>8</v>
      </c>
      <c r="B26" s="4">
        <f>SUM(B21+B16+B11+B6)</f>
        <v>220058</v>
      </c>
      <c r="C26" s="4">
        <f>SUM(C16+C11+C6)</f>
        <v>75157</v>
      </c>
      <c r="D26" s="4">
        <f>D21+D16+D11+D6</f>
        <v>15852</v>
      </c>
      <c r="E26" s="4">
        <f>E21+E16+E11+E6</f>
        <v>0</v>
      </c>
      <c r="F26" s="4">
        <f>F21+F16+F11+F6</f>
        <v>0</v>
      </c>
      <c r="G26" s="6">
        <f>SUM(B26:F26)</f>
        <v>311067</v>
      </c>
      <c r="H26" s="4" t="s">
        <v>5</v>
      </c>
    </row>
    <row r="27" spans="1:8" ht="12.75">
      <c r="A27" s="4" t="s">
        <v>9</v>
      </c>
      <c r="B27" s="4">
        <f>SUM(B25:B26)</f>
        <v>5515428</v>
      </c>
      <c r="C27" s="4">
        <f>SUM(C25:C26)</f>
        <v>2290118</v>
      </c>
      <c r="D27" s="4">
        <f>SUM(D25:D26)</f>
        <v>243694</v>
      </c>
      <c r="E27" s="4">
        <f>SUM(E25:E26)</f>
        <v>19129</v>
      </c>
      <c r="F27" s="4">
        <f>SUM(F25:F26)</f>
        <v>4732389</v>
      </c>
      <c r="G27" s="6">
        <f>SUM(B27:F27)</f>
        <v>12800758</v>
      </c>
      <c r="H27" s="4">
        <f>G26/G27*100</f>
        <v>2.4300670319679507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Schoppova</dc:creator>
  <cp:keywords/>
  <dc:description/>
  <cp:lastModifiedBy>Vospěl</cp:lastModifiedBy>
  <cp:lastPrinted>2003-12-31T08:02:20Z</cp:lastPrinted>
  <dcterms:created xsi:type="dcterms:W3CDTF">2003-02-11T06:48:39Z</dcterms:created>
  <dcterms:modified xsi:type="dcterms:W3CDTF">2004-01-05T10:27:21Z</dcterms:modified>
  <cp:category/>
  <cp:version/>
  <cp:contentType/>
  <cp:contentStatus/>
</cp:coreProperties>
</file>