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76" yWindow="65446" windowWidth="12120" windowHeight="9120" activeTab="0"/>
  </bookViews>
  <sheets>
    <sheet name="průvodní dopis" sheetId="1" r:id="rId1"/>
    <sheet name="invprogram cvut" sheetId="2" r:id="rId2"/>
    <sheet name="invprogram FEL" sheetId="3" r:id="rId3"/>
  </sheets>
  <definedNames/>
  <calcPr fullCalcOnLoad="1"/>
</workbook>
</file>

<file path=xl/sharedStrings.xml><?xml version="1.0" encoding="utf-8"?>
<sst xmlns="http://schemas.openxmlformats.org/spreadsheetml/2006/main" count="259" uniqueCount="151">
  <si>
    <t>Název a místo stavby</t>
  </si>
  <si>
    <t>termín Z-K</t>
  </si>
  <si>
    <t>INV celkem</t>
  </si>
  <si>
    <t>FSv</t>
  </si>
  <si>
    <t>0303-1205</t>
  </si>
  <si>
    <t>0801-1206</t>
  </si>
  <si>
    <t>Rek.10 poslucháren, Dejvice</t>
  </si>
  <si>
    <t>0405-1210</t>
  </si>
  <si>
    <t>Hl.rozvaděč,bud.D, Dejvice</t>
  </si>
  <si>
    <t>0105-1207</t>
  </si>
  <si>
    <t>Rek. Černice</t>
  </si>
  <si>
    <t>0105-1205</t>
  </si>
  <si>
    <t>Výměník, bud.A, Dejvice</t>
  </si>
  <si>
    <t>0105-1206</t>
  </si>
  <si>
    <t>Rek.topení, Karl.nám.</t>
  </si>
  <si>
    <t>0502-1203</t>
  </si>
  <si>
    <t>Rek.fasády, monoblok Fsi</t>
  </si>
  <si>
    <t>Rek.ústavu 208, Horská ul.</t>
  </si>
  <si>
    <t>FEL</t>
  </si>
  <si>
    <t>Rek.fasády, A3,B2,C3 Dejvice</t>
  </si>
  <si>
    <t>Rek.hal laboratoře, Dejvice</t>
  </si>
  <si>
    <t>Rek.bud.G, Karl.nám.</t>
  </si>
  <si>
    <t>0104-1204</t>
  </si>
  <si>
    <t>FJFI</t>
  </si>
  <si>
    <t>Nástavba Trojanova ul.</t>
  </si>
  <si>
    <t>0601-1203</t>
  </si>
  <si>
    <t>FA</t>
  </si>
  <si>
    <t>Nová budova, Dejvice</t>
  </si>
  <si>
    <t>FD</t>
  </si>
  <si>
    <t>1001-1003</t>
  </si>
  <si>
    <t>Výstavba labor.a výtahů, Horská</t>
  </si>
  <si>
    <t>0503-1204</t>
  </si>
  <si>
    <t>Rek.ele.rozvodů, Horská ul.</t>
  </si>
  <si>
    <t>SÚZ</t>
  </si>
  <si>
    <t>Rek.haly,blok 1, Strahov</t>
  </si>
  <si>
    <t>0602-0503</t>
  </si>
  <si>
    <t>Rek.Dejvické kol.</t>
  </si>
  <si>
    <t>0703-0903</t>
  </si>
  <si>
    <t>Rek.koleje Orlík-Dimitrovova</t>
  </si>
  <si>
    <t>0603-0903</t>
  </si>
  <si>
    <t>Rek.sportovišť Strahov,Podolí</t>
  </si>
  <si>
    <t>0403-1103</t>
  </si>
  <si>
    <t>Rek.techn.menza, Dejvice</t>
  </si>
  <si>
    <t>Modern.,blok C, Podolí</t>
  </si>
  <si>
    <t>0204-1104</t>
  </si>
  <si>
    <t>Rek.Bubeneč.koleje</t>
  </si>
  <si>
    <t>Rek.blok 10, Strahov</t>
  </si>
  <si>
    <t>0304-1104</t>
  </si>
  <si>
    <t>Rek.blok 9,Strahov</t>
  </si>
  <si>
    <t>Výstavba bl.13, Strahov</t>
  </si>
  <si>
    <t>Rek.gastr.technol.,Stud.dům</t>
  </si>
  <si>
    <t>0604-0904</t>
  </si>
  <si>
    <t>Rek.blok 11, Strahov</t>
  </si>
  <si>
    <t>Přestavba pořízeného objektu</t>
  </si>
  <si>
    <t>0505-1105</t>
  </si>
  <si>
    <t>Modern.,blok D, Podolí</t>
  </si>
  <si>
    <t>0605-1105</t>
  </si>
  <si>
    <t>Rek.,blok 5, Strahov</t>
  </si>
  <si>
    <t>0305-1105</t>
  </si>
  <si>
    <t>R</t>
  </si>
  <si>
    <t>Sport.areál Kotlářka</t>
  </si>
  <si>
    <t>0403-0703</t>
  </si>
  <si>
    <t>Přestavba Juliska</t>
  </si>
  <si>
    <t>1001-0903</t>
  </si>
  <si>
    <t>součást</t>
  </si>
  <si>
    <t>Vítězné nám-Pozemek D</t>
  </si>
  <si>
    <t>0107-1207</t>
  </si>
  <si>
    <t>0607-1007</t>
  </si>
  <si>
    <t>0605-1005</t>
  </si>
  <si>
    <t>Bilance MŠMT</t>
  </si>
  <si>
    <t>Celkem</t>
  </si>
  <si>
    <t>dotace MŠMT</t>
  </si>
  <si>
    <t>vlastní zdroje -FRIM</t>
  </si>
  <si>
    <t>vlast.zdroje</t>
  </si>
  <si>
    <t>potřeba jiných zdrojů</t>
  </si>
  <si>
    <t>Ostatní investiční akce  -  financování z jiných zdrojů</t>
  </si>
  <si>
    <t>Fak.</t>
  </si>
  <si>
    <t>souč.</t>
  </si>
  <si>
    <t>ISPROFIN</t>
  </si>
  <si>
    <t>ČVUT CELKEM</t>
  </si>
  <si>
    <t>vlast. zdroje</t>
  </si>
  <si>
    <t>Patrové rozvody bud.B, Dejvice</t>
  </si>
  <si>
    <t>Požární zaj.,bud.ABCD,Dejvice</t>
  </si>
  <si>
    <t>Rek.Studentský dům I., Dejvice</t>
  </si>
  <si>
    <t>Rek.Studentský dům II., Dejvice</t>
  </si>
  <si>
    <t>Výukové středisko Telč</t>
  </si>
  <si>
    <t>Rek. Trafo Dejvice</t>
  </si>
  <si>
    <t>Rek.posluch.Konviktská ul.</t>
  </si>
  <si>
    <t>0106-1206</t>
  </si>
  <si>
    <t>Zastřešení dvora, Břehová ul.</t>
  </si>
  <si>
    <t>0603-1204</t>
  </si>
  <si>
    <t>Objekt Střešovice</t>
  </si>
  <si>
    <t>Rekonstrukce Albertov</t>
  </si>
  <si>
    <t>1003-1204</t>
  </si>
  <si>
    <t>celkem</t>
  </si>
  <si>
    <t>INV</t>
  </si>
  <si>
    <t>finanční částky uvedeny v tis. Kč</t>
  </si>
  <si>
    <t>Pro stavební investiční akce 233322 FA nová budova a všechny celoškolské akce označené "R" se předpokládá společné podílové financování všech fakult a součástí ČVUT</t>
  </si>
  <si>
    <t>Řádky označené * zahrnují investice prováděné i v jiných letech.</t>
  </si>
  <si>
    <t>*       30 000</t>
  </si>
  <si>
    <t xml:space="preserve"> </t>
  </si>
  <si>
    <t>*       14 142</t>
  </si>
  <si>
    <t>Doplnění stroj.vybavení</t>
  </si>
  <si>
    <t>1003-1203</t>
  </si>
  <si>
    <t>o      10 920</t>
  </si>
  <si>
    <t>o      11 970</t>
  </si>
  <si>
    <r>
      <t>o</t>
    </r>
    <r>
      <rPr>
        <vertAlign val="subscript"/>
        <sz val="10"/>
        <rFont val="Arial CE"/>
        <family val="2"/>
      </rPr>
      <t xml:space="preserve">         </t>
    </r>
    <r>
      <rPr>
        <sz val="10"/>
        <rFont val="Arial CE"/>
        <family val="0"/>
      </rPr>
      <t>17 638</t>
    </r>
  </si>
  <si>
    <t>0403-1207</t>
  </si>
  <si>
    <t>FS</t>
  </si>
  <si>
    <t>Rek.budovy A,B Karlovo nám.</t>
  </si>
  <si>
    <t>Rek.bud.E Karlovo nám.</t>
  </si>
  <si>
    <t>0303-1204</t>
  </si>
  <si>
    <t>0303-1206</t>
  </si>
  <si>
    <t>*         5 431</t>
  </si>
  <si>
    <t>Rek. Blok D3,B3,C4 Dejvice</t>
  </si>
  <si>
    <t>o akce již registrované MŠMT - celkem 9,8 mil.Kč</t>
  </si>
  <si>
    <t xml:space="preserve"> *    102 396</t>
  </si>
  <si>
    <t>0104-0904</t>
  </si>
  <si>
    <t>Příloha č.1                       Investiční akce ČVUT 2003-2007</t>
  </si>
  <si>
    <t>0903-1207</t>
  </si>
  <si>
    <t>0303-1207</t>
  </si>
  <si>
    <t>V rámci programu "Revitalizace objektů na Karlově náměstí":</t>
  </si>
  <si>
    <t>Monoblok Dejvice:</t>
  </si>
  <si>
    <t>SR</t>
  </si>
  <si>
    <t>FRIM</t>
  </si>
  <si>
    <t>CELKEM</t>
  </si>
  <si>
    <t>převod objektu od fakulty strojní,celková rekonstrukce</t>
  </si>
  <si>
    <t>rekonstrukce vn sekce</t>
  </si>
  <si>
    <t>rekonstrukce nn sekce</t>
  </si>
  <si>
    <t>výměna oken B2 patra 6,7,8</t>
  </si>
  <si>
    <t>výměna oken A3, B2 suterény</t>
  </si>
  <si>
    <t>výměna  oken chodby blok C4, C3,</t>
  </si>
  <si>
    <t>rekonstrukce přízemí E1, F1 (elektroinstalace, sítě,topení,podlahy,voda,odpady)</t>
  </si>
  <si>
    <t>rekonstrukce H1 (haly v halových laboratořích) ??</t>
  </si>
  <si>
    <t xml:space="preserve">D3 vstupní hala, </t>
  </si>
  <si>
    <t>rekonstrukce uč. 209,309,buffet</t>
  </si>
  <si>
    <t>projekt je za 15</t>
  </si>
  <si>
    <t>rekonstrukce 4 pater</t>
  </si>
  <si>
    <t>SUM</t>
  </si>
  <si>
    <t>objekt</t>
  </si>
  <si>
    <t>rok</t>
  </si>
  <si>
    <t>činnost</t>
  </si>
  <si>
    <t>rekonstrukce 3 pater</t>
  </si>
  <si>
    <t>rekonstrukce 1. a 2. podlaží G1 (část proti Delvitě) (elektroinstalace, sítě,topení,podlahy,voda,odpady)</t>
  </si>
  <si>
    <t>zasedací místnost č. 80, rekonstrukce pater B3  3. patro, A3 2. patro</t>
  </si>
  <si>
    <t>výměna oken D3 (209,309,vestibul),B2 5. a 4. patro, krček, dokončení halových laboratoří,C2 přízemí</t>
  </si>
  <si>
    <t>učebna č. 7, laboratoř 26 (k13114), počítačové učebny K13136 (bývalý velín šk. elektrárny K13115)</t>
  </si>
  <si>
    <t>Rek. Blok D3,B3,C4 Dejvice (pro jednotlivá léta budeou akce ještě upřesněny a doplněny)</t>
  </si>
  <si>
    <t>(x)</t>
  </si>
  <si>
    <t>(x)...další akce pro rok 2004  (rekonstrukce B3 4. p.(1000), rekonstrukce  A4 2.p. (1000?)</t>
  </si>
  <si>
    <t>okna, výtah,sportovní centrum,Zengerova posluchárna, dlažba chodby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</si>
</sst>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vertAlign val="subscript"/>
      <sz val="10"/>
      <name val="Arial CE"/>
      <family val="2"/>
    </font>
    <font>
      <sz val="10"/>
      <color indexed="10"/>
      <name val="Arial CE"/>
      <family val="2"/>
    </font>
    <font>
      <i/>
      <sz val="10"/>
      <color indexed="10"/>
      <name val="Arial CE"/>
      <family val="2"/>
    </font>
    <font>
      <b/>
      <sz val="10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9" fontId="0" fillId="0" borderId="0" xfId="20" applyAlignment="1">
      <alignment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Fill="1" applyBorder="1" applyAlignment="1">
      <alignment/>
    </xf>
    <xf numFmtId="3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/>
    </xf>
    <xf numFmtId="0" fontId="0" fillId="0" borderId="9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6" xfId="0" applyFill="1" applyBorder="1" applyAlignment="1">
      <alignment/>
    </xf>
    <xf numFmtId="3" fontId="0" fillId="0" borderId="6" xfId="0" applyNumberFormat="1" applyFill="1" applyBorder="1" applyAlignment="1">
      <alignment/>
    </xf>
    <xf numFmtId="0" fontId="4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5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Alignment="1">
      <alignment/>
    </xf>
    <xf numFmtId="0" fontId="0" fillId="0" borderId="8" xfId="0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2" borderId="0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7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3" fontId="1" fillId="0" borderId="7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3" fontId="1" fillId="2" borderId="8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3" fontId="1" fillId="2" borderId="11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0" fontId="1" fillId="2" borderId="8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8" xfId="0" applyFont="1" applyBorder="1" applyAlignment="1">
      <alignment horizontal="center"/>
    </xf>
    <xf numFmtId="3" fontId="0" fillId="0" borderId="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0" fillId="2" borderId="8" xfId="0" applyNumberFormat="1" applyFill="1" applyBorder="1" applyAlignment="1">
      <alignment/>
    </xf>
    <xf numFmtId="0" fontId="0" fillId="0" borderId="6" xfId="0" applyBorder="1" applyAlignment="1">
      <alignment horizontal="left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1" fillId="2" borderId="15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3" fontId="0" fillId="0" borderId="15" xfId="0" applyNumberFormat="1" applyFill="1" applyBorder="1" applyAlignment="1">
      <alignment/>
    </xf>
    <xf numFmtId="0" fontId="4" fillId="0" borderId="15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9" xfId="0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3" fontId="1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3" fontId="0" fillId="0" borderId="5" xfId="0" applyNumberFormat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 horizontal="center"/>
    </xf>
    <xf numFmtId="3" fontId="0" fillId="2" borderId="24" xfId="0" applyNumberFormat="1" applyFill="1" applyBorder="1" applyAlignment="1">
      <alignment/>
    </xf>
    <xf numFmtId="3" fontId="0" fillId="2" borderId="25" xfId="0" applyNumberFormat="1" applyFill="1" applyBorder="1" applyAlignment="1">
      <alignment/>
    </xf>
    <xf numFmtId="0" fontId="1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7" xfId="0" applyBorder="1" applyAlignment="1">
      <alignment horizontal="left"/>
    </xf>
    <xf numFmtId="0" fontId="3" fillId="0" borderId="9" xfId="0" applyFont="1" applyBorder="1" applyAlignment="1">
      <alignment/>
    </xf>
    <xf numFmtId="3" fontId="3" fillId="0" borderId="7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3" fontId="3" fillId="0" borderId="29" xfId="0" applyNumberFormat="1" applyFont="1" applyFill="1" applyBorder="1" applyAlignment="1">
      <alignment horizontal="right"/>
    </xf>
    <xf numFmtId="3" fontId="3" fillId="0" borderId="31" xfId="0" applyNumberFormat="1" applyFont="1" applyFill="1" applyBorder="1" applyAlignment="1">
      <alignment/>
    </xf>
    <xf numFmtId="3" fontId="3" fillId="0" borderId="32" xfId="0" applyNumberFormat="1" applyFont="1" applyFill="1" applyBorder="1" applyAlignment="1">
      <alignment/>
    </xf>
    <xf numFmtId="3" fontId="3" fillId="0" borderId="33" xfId="0" applyNumberFormat="1" applyFont="1" applyFill="1" applyBorder="1" applyAlignment="1">
      <alignment/>
    </xf>
    <xf numFmtId="0" fontId="3" fillId="0" borderId="32" xfId="0" applyFont="1" applyBorder="1" applyAlignment="1">
      <alignment/>
    </xf>
    <xf numFmtId="0" fontId="3" fillId="0" borderId="34" xfId="0" applyFont="1" applyBorder="1" applyAlignment="1">
      <alignment/>
    </xf>
    <xf numFmtId="3" fontId="3" fillId="0" borderId="29" xfId="0" applyNumberFormat="1" applyFont="1" applyBorder="1" applyAlignment="1">
      <alignment/>
    </xf>
    <xf numFmtId="0" fontId="1" fillId="0" borderId="8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0" fillId="0" borderId="8" xfId="0" applyNumberFormat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14" fontId="0" fillId="0" borderId="0" xfId="0" applyNumberFormat="1" applyBorder="1" applyAlignment="1">
      <alignment/>
    </xf>
    <xf numFmtId="0" fontId="0" fillId="0" borderId="8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 horizontal="center"/>
    </xf>
    <xf numFmtId="3" fontId="0" fillId="0" borderId="8" xfId="0" applyNumberFormat="1" applyFont="1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13" xfId="0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3" fontId="1" fillId="2" borderId="8" xfId="0" applyNumberFormat="1" applyFont="1" applyFill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32" xfId="0" applyFont="1" applyFill="1" applyBorder="1" applyAlignment="1">
      <alignment horizontal="right"/>
    </xf>
    <xf numFmtId="0" fontId="0" fillId="0" borderId="29" xfId="0" applyFill="1" applyBorder="1" applyAlignment="1">
      <alignment horizontal="center"/>
    </xf>
    <xf numFmtId="3" fontId="1" fillId="0" borderId="29" xfId="0" applyNumberFormat="1" applyFont="1" applyFill="1" applyBorder="1" applyAlignment="1">
      <alignment horizontal="right"/>
    </xf>
    <xf numFmtId="3" fontId="1" fillId="0" borderId="29" xfId="0" applyNumberFormat="1" applyFont="1" applyFill="1" applyBorder="1" applyAlignment="1">
      <alignment/>
    </xf>
    <xf numFmtId="3" fontId="1" fillId="0" borderId="31" xfId="0" applyNumberFormat="1" applyFont="1" applyFill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0" fontId="8" fillId="0" borderId="0" xfId="0" applyFont="1" applyAlignment="1">
      <alignment/>
    </xf>
    <xf numFmtId="0" fontId="9" fillId="3" borderId="0" xfId="0" applyFont="1" applyFill="1" applyAlignment="1">
      <alignment/>
    </xf>
    <xf numFmtId="0" fontId="10" fillId="0" borderId="0" xfId="0" applyFont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0" fillId="0" borderId="12" xfId="0" applyBorder="1" applyAlignment="1">
      <alignment/>
    </xf>
    <xf numFmtId="0" fontId="0" fillId="0" borderId="28" xfId="0" applyBorder="1" applyAlignment="1">
      <alignment/>
    </xf>
    <xf numFmtId="0" fontId="3" fillId="0" borderId="38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4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3">
      <selection activeCell="L32" sqref="L32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3"/>
  <legacyDrawing r:id="rId2"/>
  <oleObjects>
    <oleObject progId="Dokument" shapeId="105425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V131"/>
  <sheetViews>
    <sheetView zoomScale="75" zoomScaleNormal="75" workbookViewId="0" topLeftCell="A1">
      <pane ySplit="3" topLeftCell="BM10" activePane="bottomLeft" state="frozen"/>
      <selection pane="topLeft" activeCell="A1" sqref="A1"/>
      <selection pane="bottomLeft" activeCell="T54" sqref="T54"/>
    </sheetView>
  </sheetViews>
  <sheetFormatPr defaultColWidth="9.00390625" defaultRowHeight="12.75"/>
  <cols>
    <col min="1" max="1" width="13.25390625" style="0" customWidth="1"/>
    <col min="2" max="2" width="6.375" style="5" customWidth="1"/>
    <col min="3" max="3" width="31.75390625" style="5" customWidth="1"/>
    <col min="4" max="4" width="13.25390625" style="8" customWidth="1"/>
    <col min="5" max="5" width="11.75390625" style="5" customWidth="1"/>
    <col min="6" max="6" width="13.375" style="3" customWidth="1"/>
    <col min="7" max="10" width="9.875" style="0" bestFit="1" customWidth="1"/>
    <col min="11" max="11" width="9.875" style="5" bestFit="1" customWidth="1"/>
    <col min="12" max="12" width="9.875" style="0" customWidth="1"/>
    <col min="13" max="13" width="9.25390625" style="0" bestFit="1" customWidth="1"/>
    <col min="14" max="14" width="9.875" style="0" bestFit="1" customWidth="1"/>
    <col min="15" max="15" width="9.875" style="0" customWidth="1"/>
    <col min="16" max="16" width="9.75390625" style="5" customWidth="1"/>
    <col min="17" max="17" width="12.25390625" style="1" customWidth="1"/>
    <col min="18" max="18" width="11.75390625" style="0" bestFit="1" customWidth="1"/>
  </cols>
  <sheetData>
    <row r="1" spans="1:17" ht="36.75" customHeight="1" thickBot="1">
      <c r="A1" s="150" t="s">
        <v>118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2"/>
    </row>
    <row r="2" spans="1:17" ht="18.75" customHeight="1">
      <c r="A2" s="15"/>
      <c r="B2" s="18" t="s">
        <v>76</v>
      </c>
      <c r="C2" s="36"/>
      <c r="D2" s="40"/>
      <c r="E2" s="126" t="s">
        <v>95</v>
      </c>
      <c r="F2" s="40" t="s">
        <v>71</v>
      </c>
      <c r="G2" s="160" t="s">
        <v>71</v>
      </c>
      <c r="H2" s="161"/>
      <c r="I2" s="161"/>
      <c r="J2" s="161"/>
      <c r="K2" s="162"/>
      <c r="L2" s="161" t="s">
        <v>72</v>
      </c>
      <c r="M2" s="161"/>
      <c r="N2" s="161"/>
      <c r="O2" s="161"/>
      <c r="P2" s="163"/>
      <c r="Q2" s="47" t="s">
        <v>70</v>
      </c>
    </row>
    <row r="3" spans="1:18" ht="19.5" customHeight="1" thickBot="1">
      <c r="A3" s="41" t="s">
        <v>78</v>
      </c>
      <c r="B3" s="19" t="s">
        <v>77</v>
      </c>
      <c r="C3" s="46" t="s">
        <v>0</v>
      </c>
      <c r="D3" s="41" t="s">
        <v>1</v>
      </c>
      <c r="E3" s="127" t="s">
        <v>94</v>
      </c>
      <c r="F3" s="41" t="s">
        <v>94</v>
      </c>
      <c r="G3" s="67">
        <v>2003</v>
      </c>
      <c r="H3" s="35">
        <v>2004</v>
      </c>
      <c r="I3" s="35">
        <v>2005</v>
      </c>
      <c r="J3" s="35">
        <v>2006</v>
      </c>
      <c r="K3" s="71">
        <v>2007</v>
      </c>
      <c r="L3" s="35">
        <v>2003</v>
      </c>
      <c r="M3" s="35">
        <v>2004</v>
      </c>
      <c r="N3" s="35">
        <v>2005</v>
      </c>
      <c r="O3" s="35">
        <v>2006</v>
      </c>
      <c r="P3" s="68">
        <v>2007</v>
      </c>
      <c r="Q3" s="48" t="s">
        <v>80</v>
      </c>
      <c r="R3" s="2"/>
    </row>
    <row r="4" spans="1:17" ht="12.75">
      <c r="A4" s="31">
        <v>233322</v>
      </c>
      <c r="B4" s="11" t="s">
        <v>3</v>
      </c>
      <c r="C4" s="3" t="s">
        <v>81</v>
      </c>
      <c r="D4" s="42" t="s">
        <v>4</v>
      </c>
      <c r="E4" s="118">
        <f>SUM(G4:N4)</f>
        <v>22000</v>
      </c>
      <c r="F4" s="17">
        <f>SUM(G4:K4)</f>
        <v>12000</v>
      </c>
      <c r="G4" s="33"/>
      <c r="H4" s="4">
        <v>6000</v>
      </c>
      <c r="I4" s="4">
        <v>6000</v>
      </c>
      <c r="J4" s="3"/>
      <c r="K4" s="72"/>
      <c r="L4" s="3">
        <v>700</v>
      </c>
      <c r="M4" s="4">
        <v>4500</v>
      </c>
      <c r="N4" s="4">
        <v>4800</v>
      </c>
      <c r="O4" s="3"/>
      <c r="P4" s="12"/>
      <c r="Q4" s="17">
        <f>SUM(L4:P4)</f>
        <v>10000</v>
      </c>
    </row>
    <row r="5" spans="1:17" s="30" customFormat="1" ht="12.75">
      <c r="A5" s="24">
        <v>2333223801</v>
      </c>
      <c r="B5" s="26" t="s">
        <v>3</v>
      </c>
      <c r="C5" s="28" t="s">
        <v>82</v>
      </c>
      <c r="D5" s="62" t="s">
        <v>5</v>
      </c>
      <c r="E5" s="128" t="s">
        <v>116</v>
      </c>
      <c r="F5" s="17">
        <f aca="true" t="shared" si="0" ref="F5:F52">SUM(G5:K5)</f>
        <v>99456</v>
      </c>
      <c r="G5" s="65">
        <v>22533</v>
      </c>
      <c r="H5" s="64">
        <v>32393</v>
      </c>
      <c r="I5" s="64">
        <v>35830</v>
      </c>
      <c r="J5" s="64">
        <v>8700</v>
      </c>
      <c r="K5" s="73"/>
      <c r="L5" s="64">
        <v>2940</v>
      </c>
      <c r="M5" s="25"/>
      <c r="N5" s="25"/>
      <c r="O5" s="25"/>
      <c r="P5" s="66"/>
      <c r="Q5" s="63">
        <f aca="true" t="shared" si="1" ref="Q5:Q47">SUM(L5:P5)</f>
        <v>2940</v>
      </c>
    </row>
    <row r="6" spans="1:18" ht="12.75">
      <c r="A6" s="31">
        <v>233322</v>
      </c>
      <c r="B6" s="11" t="s">
        <v>3</v>
      </c>
      <c r="C6" s="3" t="s">
        <v>6</v>
      </c>
      <c r="D6" s="42" t="s">
        <v>7</v>
      </c>
      <c r="E6" s="118" t="s">
        <v>99</v>
      </c>
      <c r="F6" s="17">
        <f t="shared" si="0"/>
        <v>7000</v>
      </c>
      <c r="G6" s="33"/>
      <c r="H6" s="3"/>
      <c r="I6" s="4">
        <v>1000</v>
      </c>
      <c r="J6" s="4">
        <v>6000</v>
      </c>
      <c r="K6" s="74"/>
      <c r="L6" s="3"/>
      <c r="M6" s="3"/>
      <c r="N6" s="4">
        <v>5000</v>
      </c>
      <c r="O6" s="3"/>
      <c r="P6" s="14">
        <v>6000</v>
      </c>
      <c r="Q6" s="17">
        <f t="shared" si="1"/>
        <v>11000</v>
      </c>
      <c r="R6" t="s">
        <v>100</v>
      </c>
    </row>
    <row r="7" spans="1:17" ht="12.75">
      <c r="A7" s="31">
        <v>233322</v>
      </c>
      <c r="B7" s="11" t="s">
        <v>3</v>
      </c>
      <c r="C7" s="3" t="s">
        <v>8</v>
      </c>
      <c r="D7" s="42" t="s">
        <v>9</v>
      </c>
      <c r="E7" s="118">
        <v>21000</v>
      </c>
      <c r="F7" s="17">
        <f t="shared" si="0"/>
        <v>11000</v>
      </c>
      <c r="G7" s="33"/>
      <c r="H7" s="3"/>
      <c r="I7" s="4">
        <v>1000</v>
      </c>
      <c r="J7" s="4">
        <v>4000</v>
      </c>
      <c r="K7" s="74">
        <v>6000</v>
      </c>
      <c r="L7" s="3"/>
      <c r="M7" s="3"/>
      <c r="N7" s="3"/>
      <c r="O7" s="3"/>
      <c r="P7" s="14">
        <v>10000</v>
      </c>
      <c r="Q7" s="17">
        <f t="shared" si="1"/>
        <v>10000</v>
      </c>
    </row>
    <row r="8" spans="1:17" ht="12.75">
      <c r="A8" s="31">
        <v>233322</v>
      </c>
      <c r="B8" s="11" t="s">
        <v>3</v>
      </c>
      <c r="C8" s="3" t="s">
        <v>10</v>
      </c>
      <c r="D8" s="42" t="s">
        <v>11</v>
      </c>
      <c r="E8" s="118">
        <v>11000</v>
      </c>
      <c r="F8" s="17">
        <f t="shared" si="0"/>
        <v>0</v>
      </c>
      <c r="G8" s="33"/>
      <c r="H8" s="3"/>
      <c r="I8" s="4"/>
      <c r="J8" s="3"/>
      <c r="K8" s="72"/>
      <c r="L8" s="3"/>
      <c r="M8" s="3"/>
      <c r="N8" s="4"/>
      <c r="O8" s="4">
        <v>11000</v>
      </c>
      <c r="P8" s="12"/>
      <c r="Q8" s="17">
        <f t="shared" si="1"/>
        <v>11000</v>
      </c>
    </row>
    <row r="9" spans="1:17" ht="12.75">
      <c r="A9" s="31">
        <v>233322</v>
      </c>
      <c r="B9" s="11" t="s">
        <v>3</v>
      </c>
      <c r="C9" s="3" t="s">
        <v>12</v>
      </c>
      <c r="D9" s="42" t="s">
        <v>13</v>
      </c>
      <c r="E9" s="118">
        <v>17300</v>
      </c>
      <c r="F9" s="17">
        <f t="shared" si="0"/>
        <v>9300</v>
      </c>
      <c r="G9" s="33"/>
      <c r="H9" s="3"/>
      <c r="I9" s="4">
        <v>5000</v>
      </c>
      <c r="J9" s="4">
        <v>4300</v>
      </c>
      <c r="K9" s="72"/>
      <c r="L9" s="3"/>
      <c r="M9" s="3"/>
      <c r="N9" s="4">
        <v>5000</v>
      </c>
      <c r="O9" s="4">
        <v>3000</v>
      </c>
      <c r="P9" s="12"/>
      <c r="Q9" s="17">
        <f t="shared" si="1"/>
        <v>8000</v>
      </c>
    </row>
    <row r="10" spans="1:18" ht="12.75">
      <c r="A10" s="16"/>
      <c r="B10" s="11"/>
      <c r="C10" s="37" t="s">
        <v>70</v>
      </c>
      <c r="D10" s="43"/>
      <c r="E10" s="129">
        <v>173696</v>
      </c>
      <c r="F10" s="51">
        <f t="shared" si="0"/>
        <v>138756</v>
      </c>
      <c r="G10" s="53">
        <f aca="true" t="shared" si="2" ref="G10:M10">SUM(G4:G9)</f>
        <v>22533</v>
      </c>
      <c r="H10" s="52">
        <f t="shared" si="2"/>
        <v>38393</v>
      </c>
      <c r="I10" s="52">
        <f t="shared" si="2"/>
        <v>48830</v>
      </c>
      <c r="J10" s="52">
        <f>SUM(J4:J9)</f>
        <v>23000</v>
      </c>
      <c r="K10" s="75">
        <f>SUM(K4:K9)</f>
        <v>6000</v>
      </c>
      <c r="L10" s="52">
        <f t="shared" si="2"/>
        <v>3640</v>
      </c>
      <c r="M10" s="52">
        <f t="shared" si="2"/>
        <v>4500</v>
      </c>
      <c r="N10" s="52">
        <f>SUM(N4:N9)</f>
        <v>14800</v>
      </c>
      <c r="O10" s="52">
        <f>SUM(O4:O9)</f>
        <v>14000</v>
      </c>
      <c r="P10" s="54">
        <f>SUM(P4:P9)</f>
        <v>16000</v>
      </c>
      <c r="Q10" s="51">
        <f t="shared" si="1"/>
        <v>52940</v>
      </c>
      <c r="R10" s="1"/>
    </row>
    <row r="11" spans="1:17" s="30" customFormat="1" ht="15.75">
      <c r="A11" s="24">
        <v>3333153864</v>
      </c>
      <c r="B11" s="26" t="s">
        <v>108</v>
      </c>
      <c r="C11" s="25" t="s">
        <v>14</v>
      </c>
      <c r="D11" s="62" t="s">
        <v>15</v>
      </c>
      <c r="E11" s="125" t="s">
        <v>106</v>
      </c>
      <c r="F11" s="17">
        <f t="shared" si="0"/>
        <v>3000</v>
      </c>
      <c r="G11" s="65">
        <v>3000</v>
      </c>
      <c r="H11" s="25"/>
      <c r="I11" s="25"/>
      <c r="J11" s="25"/>
      <c r="K11" s="76"/>
      <c r="L11" s="64">
        <v>5341</v>
      </c>
      <c r="M11" s="25"/>
      <c r="N11" s="25"/>
      <c r="O11" s="28"/>
      <c r="P11" s="29"/>
      <c r="Q11" s="17">
        <f t="shared" si="1"/>
        <v>5341</v>
      </c>
    </row>
    <row r="12" spans="1:19" ht="12.75">
      <c r="A12" s="31">
        <v>233322</v>
      </c>
      <c r="B12" s="11" t="s">
        <v>108</v>
      </c>
      <c r="C12" s="25" t="s">
        <v>16</v>
      </c>
      <c r="D12" s="62" t="s">
        <v>4</v>
      </c>
      <c r="E12" s="128">
        <v>45000</v>
      </c>
      <c r="F12" s="17">
        <f t="shared" si="0"/>
        <v>40000</v>
      </c>
      <c r="G12" s="65">
        <v>5000</v>
      </c>
      <c r="H12" s="64">
        <v>20000</v>
      </c>
      <c r="I12" s="64">
        <v>15000</v>
      </c>
      <c r="J12" s="25"/>
      <c r="K12" s="76"/>
      <c r="L12" s="25"/>
      <c r="M12" s="25"/>
      <c r="N12" s="64">
        <v>5000</v>
      </c>
      <c r="O12" s="3"/>
      <c r="P12" s="12"/>
      <c r="Q12" s="17">
        <f t="shared" si="1"/>
        <v>5000</v>
      </c>
      <c r="S12" s="3"/>
    </row>
    <row r="13" spans="1:18" ht="12.75">
      <c r="A13" s="31">
        <v>233322</v>
      </c>
      <c r="B13" s="11" t="s">
        <v>108</v>
      </c>
      <c r="C13" s="38" t="s">
        <v>109</v>
      </c>
      <c r="D13" s="42" t="s">
        <v>4</v>
      </c>
      <c r="E13" s="118">
        <v>163000</v>
      </c>
      <c r="F13" s="17">
        <f t="shared" si="0"/>
        <v>148000</v>
      </c>
      <c r="G13" s="34">
        <v>30000</v>
      </c>
      <c r="H13" s="4">
        <v>63000</v>
      </c>
      <c r="I13" s="4">
        <v>55000</v>
      </c>
      <c r="J13" s="3"/>
      <c r="K13" s="72"/>
      <c r="L13" s="3"/>
      <c r="M13" s="4">
        <v>5000</v>
      </c>
      <c r="N13" s="4">
        <v>10000</v>
      </c>
      <c r="O13" s="3"/>
      <c r="P13" s="12"/>
      <c r="Q13" s="90">
        <f t="shared" si="1"/>
        <v>15000</v>
      </c>
      <c r="R13" s="3"/>
    </row>
    <row r="14" spans="1:17" ht="12.75">
      <c r="A14" s="31">
        <v>233322</v>
      </c>
      <c r="B14" s="11" t="s">
        <v>108</v>
      </c>
      <c r="C14" s="3" t="s">
        <v>17</v>
      </c>
      <c r="D14" s="42" t="s">
        <v>119</v>
      </c>
      <c r="E14" s="118">
        <v>40000</v>
      </c>
      <c r="F14" s="17">
        <f t="shared" si="0"/>
        <v>0</v>
      </c>
      <c r="G14" s="34"/>
      <c r="H14" s="3"/>
      <c r="I14" s="3"/>
      <c r="J14" s="3"/>
      <c r="K14" s="72"/>
      <c r="L14" s="4">
        <v>3000</v>
      </c>
      <c r="M14" s="4">
        <v>10000</v>
      </c>
      <c r="N14" s="4">
        <v>7000</v>
      </c>
      <c r="O14" s="4">
        <v>10000</v>
      </c>
      <c r="P14" s="14">
        <v>10000</v>
      </c>
      <c r="Q14" s="17">
        <f t="shared" si="1"/>
        <v>40000</v>
      </c>
    </row>
    <row r="15" spans="1:18" ht="12" customHeight="1">
      <c r="A15" s="16"/>
      <c r="B15" s="11"/>
      <c r="C15" s="37" t="s">
        <v>70</v>
      </c>
      <c r="D15" s="43"/>
      <c r="E15" s="129">
        <f>SUM(E11:E14)</f>
        <v>248000</v>
      </c>
      <c r="F15" s="51">
        <f t="shared" si="0"/>
        <v>191000</v>
      </c>
      <c r="G15" s="52">
        <f aca="true" t="shared" si="3" ref="G15:P15">SUM(G11:G14)</f>
        <v>38000</v>
      </c>
      <c r="H15" s="52">
        <f>SUM(H11:H14)</f>
        <v>83000</v>
      </c>
      <c r="I15" s="52">
        <f>SUM(I11:I14)</f>
        <v>70000</v>
      </c>
      <c r="J15" s="52">
        <f>SUM(J11:J14)</f>
        <v>0</v>
      </c>
      <c r="K15" s="54">
        <f>SUM(K11:K14)</f>
        <v>0</v>
      </c>
      <c r="L15" s="52">
        <f t="shared" si="3"/>
        <v>8341</v>
      </c>
      <c r="M15" s="52">
        <f t="shared" si="3"/>
        <v>15000</v>
      </c>
      <c r="N15" s="52">
        <f t="shared" si="3"/>
        <v>22000</v>
      </c>
      <c r="O15" s="52">
        <f t="shared" si="3"/>
        <v>10000</v>
      </c>
      <c r="P15" s="54">
        <f t="shared" si="3"/>
        <v>10000</v>
      </c>
      <c r="Q15" s="51">
        <f t="shared" si="1"/>
        <v>65341</v>
      </c>
      <c r="R15" s="1"/>
    </row>
    <row r="16" spans="1:17" ht="12.75">
      <c r="A16" s="31">
        <v>233322</v>
      </c>
      <c r="B16" s="11" t="s">
        <v>18</v>
      </c>
      <c r="C16" s="25" t="s">
        <v>114</v>
      </c>
      <c r="D16" s="42" t="s">
        <v>120</v>
      </c>
      <c r="E16" s="118">
        <v>31300</v>
      </c>
      <c r="F16" s="17">
        <f t="shared" si="0"/>
        <v>7000</v>
      </c>
      <c r="G16" s="34"/>
      <c r="H16" s="4"/>
      <c r="I16" s="4">
        <v>7000</v>
      </c>
      <c r="J16" s="3"/>
      <c r="K16" s="72"/>
      <c r="L16" s="4">
        <v>7800</v>
      </c>
      <c r="M16" s="4">
        <v>4500</v>
      </c>
      <c r="N16" s="4">
        <v>5000</v>
      </c>
      <c r="O16" s="4">
        <v>3000</v>
      </c>
      <c r="P16" s="14">
        <v>4000</v>
      </c>
      <c r="Q16" s="17">
        <f t="shared" si="1"/>
        <v>24300</v>
      </c>
    </row>
    <row r="17" spans="1:18" ht="12.75">
      <c r="A17" s="31">
        <v>233322</v>
      </c>
      <c r="B17" s="11" t="s">
        <v>18</v>
      </c>
      <c r="C17" s="3" t="s">
        <v>19</v>
      </c>
      <c r="D17" s="44" t="s">
        <v>112</v>
      </c>
      <c r="E17" s="118">
        <v>19000</v>
      </c>
      <c r="F17" s="17">
        <f t="shared" si="0"/>
        <v>9000</v>
      </c>
      <c r="G17" s="34"/>
      <c r="H17" s="4">
        <v>8000</v>
      </c>
      <c r="I17" s="4"/>
      <c r="J17" s="4">
        <v>1000</v>
      </c>
      <c r="K17" s="72"/>
      <c r="L17" s="4">
        <v>3000</v>
      </c>
      <c r="M17" s="4">
        <v>3000</v>
      </c>
      <c r="N17" s="4">
        <v>3000</v>
      </c>
      <c r="O17" s="4">
        <v>1000</v>
      </c>
      <c r="P17" s="12"/>
      <c r="Q17" s="90">
        <f t="shared" si="1"/>
        <v>10000</v>
      </c>
      <c r="R17" s="3"/>
    </row>
    <row r="18" spans="1:22" ht="12.75">
      <c r="A18" s="31">
        <v>233322</v>
      </c>
      <c r="B18" s="11" t="s">
        <v>18</v>
      </c>
      <c r="C18" s="3" t="s">
        <v>20</v>
      </c>
      <c r="D18" s="44" t="s">
        <v>112</v>
      </c>
      <c r="E18" s="118">
        <v>9700</v>
      </c>
      <c r="F18" s="17">
        <f t="shared" si="0"/>
        <v>0</v>
      </c>
      <c r="G18" s="34"/>
      <c r="H18" s="3"/>
      <c r="I18" s="3"/>
      <c r="J18" s="3"/>
      <c r="K18" s="72"/>
      <c r="L18" s="4">
        <v>3200</v>
      </c>
      <c r="M18" s="4">
        <v>2000</v>
      </c>
      <c r="N18" s="4">
        <v>2000</v>
      </c>
      <c r="O18" s="4">
        <v>2500</v>
      </c>
      <c r="P18" s="12"/>
      <c r="Q18" s="17">
        <f t="shared" si="1"/>
        <v>9700</v>
      </c>
      <c r="V18" s="7"/>
    </row>
    <row r="19" spans="1:17" ht="12.75">
      <c r="A19" s="31">
        <v>233322</v>
      </c>
      <c r="B19" s="11" t="s">
        <v>18</v>
      </c>
      <c r="C19" s="38" t="s">
        <v>110</v>
      </c>
      <c r="D19" s="44" t="s">
        <v>22</v>
      </c>
      <c r="E19" s="118">
        <v>20000</v>
      </c>
      <c r="F19" s="17">
        <f t="shared" si="0"/>
        <v>20000</v>
      </c>
      <c r="G19" s="34"/>
      <c r="H19" s="4">
        <v>20000</v>
      </c>
      <c r="I19" s="4"/>
      <c r="J19" s="3"/>
      <c r="K19" s="72"/>
      <c r="L19" s="3"/>
      <c r="M19" s="3"/>
      <c r="N19" s="3"/>
      <c r="O19" s="3"/>
      <c r="P19" s="12"/>
      <c r="Q19" s="17">
        <f t="shared" si="1"/>
        <v>0</v>
      </c>
    </row>
    <row r="20" spans="1:17" ht="12.75">
      <c r="A20" s="31">
        <v>233322</v>
      </c>
      <c r="B20" s="11" t="s">
        <v>18</v>
      </c>
      <c r="C20" s="38" t="s">
        <v>21</v>
      </c>
      <c r="D20" s="44" t="s">
        <v>90</v>
      </c>
      <c r="E20" s="118">
        <v>30000</v>
      </c>
      <c r="F20" s="17">
        <f t="shared" si="0"/>
        <v>30000</v>
      </c>
      <c r="G20" s="34">
        <v>8000</v>
      </c>
      <c r="H20" s="4">
        <v>22000</v>
      </c>
      <c r="I20" s="3"/>
      <c r="J20" s="3"/>
      <c r="K20" s="72"/>
      <c r="L20" s="3"/>
      <c r="M20" s="3"/>
      <c r="N20" s="3"/>
      <c r="O20" s="3"/>
      <c r="P20" s="12"/>
      <c r="Q20" s="17">
        <f t="shared" si="1"/>
        <v>0</v>
      </c>
    </row>
    <row r="21" spans="1:17" ht="12.75">
      <c r="A21" s="31">
        <v>233322</v>
      </c>
      <c r="B21" s="11" t="s">
        <v>18</v>
      </c>
      <c r="C21" s="38" t="s">
        <v>86</v>
      </c>
      <c r="D21" s="44" t="s">
        <v>111</v>
      </c>
      <c r="E21" s="118">
        <v>6000</v>
      </c>
      <c r="F21" s="17">
        <f t="shared" si="0"/>
        <v>4500</v>
      </c>
      <c r="G21" s="34"/>
      <c r="H21" s="4">
        <v>4500</v>
      </c>
      <c r="I21" s="3"/>
      <c r="J21" s="3"/>
      <c r="K21" s="72"/>
      <c r="L21" s="4">
        <v>1500</v>
      </c>
      <c r="M21" s="3"/>
      <c r="N21" s="3"/>
      <c r="O21" s="3"/>
      <c r="P21" s="12"/>
      <c r="Q21" s="17">
        <v>1500</v>
      </c>
    </row>
    <row r="22" spans="1:18" ht="12.75">
      <c r="A22" s="16"/>
      <c r="B22" s="11"/>
      <c r="C22" s="37" t="s">
        <v>70</v>
      </c>
      <c r="D22" s="43"/>
      <c r="E22" s="129">
        <f>SUM(E16:E21)</f>
        <v>116000</v>
      </c>
      <c r="F22" s="51">
        <f t="shared" si="0"/>
        <v>70500</v>
      </c>
      <c r="G22" s="53">
        <f aca="true" t="shared" si="4" ref="G22:O22">SUM(G16:G20)</f>
        <v>8000</v>
      </c>
      <c r="H22" s="52">
        <f>SUM(H16:H21)</f>
        <v>54500</v>
      </c>
      <c r="I22" s="52">
        <f>SUM(I16:I21)</f>
        <v>7000</v>
      </c>
      <c r="J22" s="52">
        <f>SUM(J16:J21)</f>
        <v>1000</v>
      </c>
      <c r="K22" s="75">
        <f>SUM(K16:K21)</f>
        <v>0</v>
      </c>
      <c r="L22" s="52">
        <f>SUM(L16:L21)</f>
        <v>15500</v>
      </c>
      <c r="M22" s="52">
        <f t="shared" si="4"/>
        <v>9500</v>
      </c>
      <c r="N22" s="52">
        <f t="shared" si="4"/>
        <v>10000</v>
      </c>
      <c r="O22" s="52">
        <f t="shared" si="4"/>
        <v>6500</v>
      </c>
      <c r="P22" s="54">
        <v>4000</v>
      </c>
      <c r="Q22" s="51">
        <f t="shared" si="1"/>
        <v>45500</v>
      </c>
      <c r="R22" s="1"/>
    </row>
    <row r="23" spans="1:17" ht="12.75">
      <c r="A23" s="31">
        <v>233322</v>
      </c>
      <c r="B23" s="13" t="s">
        <v>23</v>
      </c>
      <c r="C23" s="3" t="s">
        <v>24</v>
      </c>
      <c r="D23" s="42" t="s">
        <v>25</v>
      </c>
      <c r="E23" s="119" t="s">
        <v>101</v>
      </c>
      <c r="F23" s="17">
        <f t="shared" si="0"/>
        <v>0</v>
      </c>
      <c r="G23" s="77"/>
      <c r="H23" s="20"/>
      <c r="I23" s="20"/>
      <c r="J23" s="20"/>
      <c r="K23" s="78"/>
      <c r="L23" s="21">
        <v>5153</v>
      </c>
      <c r="M23" s="20"/>
      <c r="N23" s="20"/>
      <c r="O23" s="20"/>
      <c r="P23" s="22"/>
      <c r="Q23" s="17">
        <f t="shared" si="1"/>
        <v>5153</v>
      </c>
    </row>
    <row r="24" spans="1:17" ht="12.75">
      <c r="A24" s="31">
        <v>233322</v>
      </c>
      <c r="B24" s="13" t="s">
        <v>23</v>
      </c>
      <c r="C24" s="61" t="s">
        <v>89</v>
      </c>
      <c r="D24" s="42" t="s">
        <v>90</v>
      </c>
      <c r="E24" s="119">
        <v>5000</v>
      </c>
      <c r="F24" s="17">
        <f t="shared" si="0"/>
        <v>4000</v>
      </c>
      <c r="G24" s="77"/>
      <c r="H24" s="21">
        <v>4000</v>
      </c>
      <c r="I24" s="20"/>
      <c r="J24" s="20"/>
      <c r="K24" s="78"/>
      <c r="L24" s="21">
        <v>200</v>
      </c>
      <c r="M24" s="20">
        <v>800</v>
      </c>
      <c r="N24" s="20"/>
      <c r="O24" s="20"/>
      <c r="P24" s="22"/>
      <c r="Q24" s="17">
        <f>SUM(L24:P24)</f>
        <v>1000</v>
      </c>
    </row>
    <row r="25" spans="1:18" ht="12.75">
      <c r="A25" s="16"/>
      <c r="B25" s="13"/>
      <c r="C25" s="37" t="s">
        <v>70</v>
      </c>
      <c r="D25" s="43"/>
      <c r="E25" s="129">
        <v>19142</v>
      </c>
      <c r="F25" s="51">
        <f t="shared" si="0"/>
        <v>4000</v>
      </c>
      <c r="G25" s="53">
        <f aca="true" t="shared" si="5" ref="G25:P25">SUM(G23)</f>
        <v>0</v>
      </c>
      <c r="H25" s="52">
        <f>SUM(H24)</f>
        <v>4000</v>
      </c>
      <c r="I25" s="52">
        <f t="shared" si="5"/>
        <v>0</v>
      </c>
      <c r="J25" s="52">
        <f t="shared" si="5"/>
        <v>0</v>
      </c>
      <c r="K25" s="75">
        <f t="shared" si="5"/>
        <v>0</v>
      </c>
      <c r="L25" s="52">
        <f>SUM(L23:L24)</f>
        <v>5353</v>
      </c>
      <c r="M25" s="52">
        <f>SUM(M24)</f>
        <v>800</v>
      </c>
      <c r="N25" s="52">
        <f t="shared" si="5"/>
        <v>0</v>
      </c>
      <c r="O25" s="52">
        <f t="shared" si="5"/>
        <v>0</v>
      </c>
      <c r="P25" s="54">
        <f t="shared" si="5"/>
        <v>0</v>
      </c>
      <c r="Q25" s="51">
        <f>SUM(Q23:Q24)</f>
        <v>6153</v>
      </c>
      <c r="R25" s="1"/>
    </row>
    <row r="26" spans="1:17" ht="12.75">
      <c r="A26" s="31">
        <v>233322</v>
      </c>
      <c r="B26" s="11" t="s">
        <v>26</v>
      </c>
      <c r="C26" s="38" t="s">
        <v>27</v>
      </c>
      <c r="D26" s="42" t="s">
        <v>107</v>
      </c>
      <c r="E26" s="119">
        <f>SUM(G26:P26)</f>
        <v>946000</v>
      </c>
      <c r="F26" s="17">
        <f t="shared" si="0"/>
        <v>705000</v>
      </c>
      <c r="G26" s="77"/>
      <c r="H26" s="21">
        <v>14107</v>
      </c>
      <c r="I26" s="21">
        <v>220000</v>
      </c>
      <c r="J26" s="21">
        <v>243893</v>
      </c>
      <c r="K26" s="79">
        <v>227000</v>
      </c>
      <c r="L26" s="21">
        <v>10000</v>
      </c>
      <c r="M26" s="21">
        <v>12000</v>
      </c>
      <c r="N26" s="21">
        <v>73000</v>
      </c>
      <c r="O26" s="21">
        <v>73000</v>
      </c>
      <c r="P26" s="23">
        <v>73000</v>
      </c>
      <c r="Q26" s="17">
        <f t="shared" si="1"/>
        <v>241000</v>
      </c>
    </row>
    <row r="27" spans="1:18" ht="12.75">
      <c r="A27" s="16"/>
      <c r="B27" s="11"/>
      <c r="C27" s="37" t="s">
        <v>70</v>
      </c>
      <c r="D27" s="55"/>
      <c r="E27" s="129">
        <f>E26</f>
        <v>946000</v>
      </c>
      <c r="F27" s="51">
        <f t="shared" si="0"/>
        <v>705000</v>
      </c>
      <c r="G27" s="53">
        <f aca="true" t="shared" si="6" ref="G27:P27">SUM(G26)</f>
        <v>0</v>
      </c>
      <c r="H27" s="52">
        <f t="shared" si="6"/>
        <v>14107</v>
      </c>
      <c r="I27" s="52">
        <f t="shared" si="6"/>
        <v>220000</v>
      </c>
      <c r="J27" s="52">
        <f t="shared" si="6"/>
        <v>243893</v>
      </c>
      <c r="K27" s="75">
        <f t="shared" si="6"/>
        <v>227000</v>
      </c>
      <c r="L27" s="52">
        <f t="shared" si="6"/>
        <v>10000</v>
      </c>
      <c r="M27" s="52">
        <v>12000</v>
      </c>
      <c r="N27" s="52">
        <f>SUM(N26)</f>
        <v>73000</v>
      </c>
      <c r="O27" s="52">
        <f t="shared" si="6"/>
        <v>73000</v>
      </c>
      <c r="P27" s="54">
        <f t="shared" si="6"/>
        <v>73000</v>
      </c>
      <c r="Q27" s="51">
        <f t="shared" si="1"/>
        <v>241000</v>
      </c>
      <c r="R27" s="1"/>
    </row>
    <row r="28" spans="1:17" s="30" customFormat="1" ht="12.75">
      <c r="A28" s="121">
        <v>3333113820</v>
      </c>
      <c r="B28" s="122" t="s">
        <v>28</v>
      </c>
      <c r="C28" s="123" t="s">
        <v>87</v>
      </c>
      <c r="D28" s="124" t="s">
        <v>29</v>
      </c>
      <c r="E28" s="125" t="s">
        <v>104</v>
      </c>
      <c r="F28" s="17">
        <f t="shared" si="0"/>
        <v>2400</v>
      </c>
      <c r="G28" s="65">
        <v>2400</v>
      </c>
      <c r="H28" s="28"/>
      <c r="I28" s="28"/>
      <c r="J28" s="28"/>
      <c r="K28" s="80"/>
      <c r="L28" s="25">
        <v>121</v>
      </c>
      <c r="M28" s="28"/>
      <c r="N28" s="28"/>
      <c r="O28" s="28"/>
      <c r="P28" s="29"/>
      <c r="Q28" s="17">
        <f t="shared" si="1"/>
        <v>121</v>
      </c>
    </row>
    <row r="29" spans="1:17" s="30" customFormat="1" ht="12.75">
      <c r="A29" s="121">
        <v>3333113822</v>
      </c>
      <c r="B29" s="122" t="s">
        <v>28</v>
      </c>
      <c r="C29" s="123" t="s">
        <v>30</v>
      </c>
      <c r="D29" s="124" t="s">
        <v>29</v>
      </c>
      <c r="E29" s="125" t="s">
        <v>105</v>
      </c>
      <c r="F29" s="17">
        <f t="shared" si="0"/>
        <v>4400</v>
      </c>
      <c r="G29" s="65">
        <v>4400</v>
      </c>
      <c r="H29" s="27"/>
      <c r="I29" s="28"/>
      <c r="J29" s="28"/>
      <c r="K29" s="80"/>
      <c r="L29" s="27"/>
      <c r="M29" s="28"/>
      <c r="N29" s="28"/>
      <c r="O29" s="28"/>
      <c r="P29" s="29"/>
      <c r="Q29" s="17">
        <f t="shared" si="1"/>
        <v>0</v>
      </c>
    </row>
    <row r="30" spans="1:17" ht="12.75">
      <c r="A30" s="31">
        <v>233322</v>
      </c>
      <c r="B30" s="11" t="s">
        <v>28</v>
      </c>
      <c r="C30" s="3" t="s">
        <v>32</v>
      </c>
      <c r="D30" s="42" t="s">
        <v>31</v>
      </c>
      <c r="E30" s="118">
        <v>5000</v>
      </c>
      <c r="F30" s="17">
        <f t="shared" si="0"/>
        <v>4000</v>
      </c>
      <c r="G30" s="33"/>
      <c r="H30" s="4">
        <v>4000</v>
      </c>
      <c r="I30" s="3"/>
      <c r="J30" s="3"/>
      <c r="K30" s="72"/>
      <c r="L30" s="4">
        <v>1000</v>
      </c>
      <c r="M30" s="3"/>
      <c r="N30" s="3"/>
      <c r="O30" s="3"/>
      <c r="P30" s="12"/>
      <c r="Q30" s="17">
        <f t="shared" si="1"/>
        <v>1000</v>
      </c>
    </row>
    <row r="31" spans="1:18" ht="12.75">
      <c r="A31" s="16"/>
      <c r="B31" s="11"/>
      <c r="C31" s="37" t="s">
        <v>70</v>
      </c>
      <c r="D31" s="43"/>
      <c r="E31" s="129">
        <f>SUM(E28:E30)</f>
        <v>5000</v>
      </c>
      <c r="F31" s="51">
        <f t="shared" si="0"/>
        <v>10800</v>
      </c>
      <c r="G31" s="53">
        <f aca="true" t="shared" si="7" ref="G31:P31">SUM(G28:G30)</f>
        <v>6800</v>
      </c>
      <c r="H31" s="52">
        <f t="shared" si="7"/>
        <v>4000</v>
      </c>
      <c r="I31" s="52">
        <f t="shared" si="7"/>
        <v>0</v>
      </c>
      <c r="J31" s="52">
        <f t="shared" si="7"/>
        <v>0</v>
      </c>
      <c r="K31" s="75">
        <f t="shared" si="7"/>
        <v>0</v>
      </c>
      <c r="L31" s="52">
        <f t="shared" si="7"/>
        <v>1121</v>
      </c>
      <c r="M31" s="52">
        <f t="shared" si="7"/>
        <v>0</v>
      </c>
      <c r="N31" s="52">
        <f t="shared" si="7"/>
        <v>0</v>
      </c>
      <c r="O31" s="52">
        <f t="shared" si="7"/>
        <v>0</v>
      </c>
      <c r="P31" s="54">
        <f t="shared" si="7"/>
        <v>0</v>
      </c>
      <c r="Q31" s="51">
        <f t="shared" si="1"/>
        <v>1121</v>
      </c>
      <c r="R31" s="1"/>
    </row>
    <row r="32" spans="1:17" ht="12.75">
      <c r="A32" s="31">
        <v>233322</v>
      </c>
      <c r="B32" s="11" t="s">
        <v>33</v>
      </c>
      <c r="C32" s="3" t="s">
        <v>34</v>
      </c>
      <c r="D32" s="42" t="s">
        <v>35</v>
      </c>
      <c r="E32" s="118" t="s">
        <v>113</v>
      </c>
      <c r="F32" s="17">
        <f t="shared" si="0"/>
        <v>0</v>
      </c>
      <c r="G32" s="33"/>
      <c r="H32" s="3"/>
      <c r="I32" s="3"/>
      <c r="J32" s="3"/>
      <c r="K32" s="72"/>
      <c r="L32" s="4">
        <v>5033</v>
      </c>
      <c r="M32" s="3"/>
      <c r="N32" s="3"/>
      <c r="O32" s="3"/>
      <c r="P32" s="12"/>
      <c r="Q32" s="17">
        <f t="shared" si="1"/>
        <v>5033</v>
      </c>
    </row>
    <row r="33" spans="1:17" ht="12.75">
      <c r="A33" s="31">
        <v>233322</v>
      </c>
      <c r="B33" s="11" t="s">
        <v>33</v>
      </c>
      <c r="C33" s="38" t="s">
        <v>36</v>
      </c>
      <c r="D33" s="42" t="s">
        <v>117</v>
      </c>
      <c r="E33" s="118">
        <f>SUM(G33:P33)</f>
        <v>24000</v>
      </c>
      <c r="F33" s="17">
        <f t="shared" si="0"/>
        <v>23000</v>
      </c>
      <c r="G33" s="34"/>
      <c r="H33" s="4">
        <v>23000</v>
      </c>
      <c r="I33" s="3"/>
      <c r="J33" s="3"/>
      <c r="K33" s="72"/>
      <c r="L33" s="4"/>
      <c r="M33" s="4">
        <v>1000</v>
      </c>
      <c r="N33" s="3"/>
      <c r="O33" s="3"/>
      <c r="P33" s="12"/>
      <c r="Q33" s="17">
        <f>SUM(L34:P34)</f>
        <v>1000</v>
      </c>
    </row>
    <row r="34" spans="1:17" ht="12.75">
      <c r="A34" s="31">
        <v>233322</v>
      </c>
      <c r="B34" s="11" t="s">
        <v>33</v>
      </c>
      <c r="C34" s="38" t="s">
        <v>38</v>
      </c>
      <c r="D34" s="42" t="s">
        <v>37</v>
      </c>
      <c r="E34" s="118">
        <v>28000</v>
      </c>
      <c r="F34" s="17">
        <f t="shared" si="0"/>
        <v>27000</v>
      </c>
      <c r="G34" s="34">
        <v>27000</v>
      </c>
      <c r="H34" s="3"/>
      <c r="I34" s="3"/>
      <c r="J34" s="3"/>
      <c r="K34" s="72"/>
      <c r="L34" s="4">
        <v>1000</v>
      </c>
      <c r="M34" s="3"/>
      <c r="N34" s="3"/>
      <c r="O34" s="3"/>
      <c r="P34" s="12"/>
      <c r="Q34" s="17">
        <f t="shared" si="1"/>
        <v>1000</v>
      </c>
    </row>
    <row r="35" spans="1:17" ht="12.75">
      <c r="A35" s="31">
        <v>233322</v>
      </c>
      <c r="B35" s="11" t="s">
        <v>33</v>
      </c>
      <c r="C35" s="3" t="s">
        <v>83</v>
      </c>
      <c r="D35" s="42" t="s">
        <v>39</v>
      </c>
      <c r="E35" s="118">
        <v>5000</v>
      </c>
      <c r="F35" s="17">
        <f t="shared" si="0"/>
        <v>5000</v>
      </c>
      <c r="G35" s="34">
        <v>5000</v>
      </c>
      <c r="H35" s="3"/>
      <c r="I35" s="3"/>
      <c r="J35" s="3"/>
      <c r="K35" s="72"/>
      <c r="L35" s="3"/>
      <c r="M35" s="3"/>
      <c r="N35" s="3"/>
      <c r="O35" s="3"/>
      <c r="P35" s="12"/>
      <c r="Q35" s="17">
        <f t="shared" si="1"/>
        <v>0</v>
      </c>
    </row>
    <row r="36" spans="1:17" ht="12.75">
      <c r="A36" s="31">
        <v>233322</v>
      </c>
      <c r="B36" s="11" t="s">
        <v>33</v>
      </c>
      <c r="C36" s="3" t="s">
        <v>40</v>
      </c>
      <c r="D36" s="42" t="s">
        <v>41</v>
      </c>
      <c r="E36" s="118">
        <v>11130</v>
      </c>
      <c r="F36" s="17">
        <f t="shared" si="0"/>
        <v>0</v>
      </c>
      <c r="G36" s="33"/>
      <c r="H36" s="3"/>
      <c r="I36" s="3"/>
      <c r="J36" s="3"/>
      <c r="K36" s="72"/>
      <c r="L36" s="4">
        <v>11130</v>
      </c>
      <c r="M36" s="3"/>
      <c r="N36" s="3"/>
      <c r="O36" s="3"/>
      <c r="P36" s="12"/>
      <c r="Q36" s="17">
        <f t="shared" si="1"/>
        <v>11130</v>
      </c>
    </row>
    <row r="37" spans="1:17" ht="12.75">
      <c r="A37" s="31">
        <v>233322</v>
      </c>
      <c r="B37" s="11" t="s">
        <v>33</v>
      </c>
      <c r="C37" s="3" t="s">
        <v>42</v>
      </c>
      <c r="D37" s="42" t="s">
        <v>66</v>
      </c>
      <c r="E37" s="118">
        <v>40000</v>
      </c>
      <c r="F37" s="17">
        <f t="shared" si="0"/>
        <v>25000</v>
      </c>
      <c r="G37" s="33"/>
      <c r="H37" s="4"/>
      <c r="I37" s="4"/>
      <c r="J37" s="3"/>
      <c r="K37" s="74">
        <v>25000</v>
      </c>
      <c r="L37" s="3"/>
      <c r="M37" s="4"/>
      <c r="N37" s="4"/>
      <c r="O37" s="3"/>
      <c r="P37" s="14">
        <v>15000</v>
      </c>
      <c r="Q37" s="17">
        <f t="shared" si="1"/>
        <v>15000</v>
      </c>
    </row>
    <row r="38" spans="1:17" ht="12.75">
      <c r="A38" s="31">
        <v>233322</v>
      </c>
      <c r="B38" s="11" t="s">
        <v>33</v>
      </c>
      <c r="C38" s="3" t="s">
        <v>43</v>
      </c>
      <c r="D38" s="42" t="s">
        <v>44</v>
      </c>
      <c r="E38" s="118">
        <v>41000</v>
      </c>
      <c r="F38" s="17">
        <f t="shared" si="0"/>
        <v>41000</v>
      </c>
      <c r="G38" s="33"/>
      <c r="H38" s="4">
        <v>41000</v>
      </c>
      <c r="I38" s="3"/>
      <c r="J38" s="3"/>
      <c r="K38" s="74"/>
      <c r="L38" s="3"/>
      <c r="M38" s="3"/>
      <c r="N38" s="3"/>
      <c r="O38" s="3"/>
      <c r="P38" s="12"/>
      <c r="Q38" s="17">
        <f t="shared" si="1"/>
        <v>0</v>
      </c>
    </row>
    <row r="39" spans="1:17" ht="12.75">
      <c r="A39" s="31">
        <v>233322</v>
      </c>
      <c r="B39" s="11" t="s">
        <v>33</v>
      </c>
      <c r="C39" s="3" t="s">
        <v>52</v>
      </c>
      <c r="D39" s="42" t="s">
        <v>67</v>
      </c>
      <c r="E39" s="118">
        <v>61000</v>
      </c>
      <c r="F39" s="17">
        <f t="shared" si="0"/>
        <v>61000</v>
      </c>
      <c r="G39" s="33"/>
      <c r="H39" s="4"/>
      <c r="I39" s="3"/>
      <c r="J39" s="3"/>
      <c r="K39" s="74">
        <v>61000</v>
      </c>
      <c r="L39" s="3"/>
      <c r="M39" s="3"/>
      <c r="N39" s="3"/>
      <c r="O39" s="3"/>
      <c r="P39" s="12"/>
      <c r="Q39" s="17">
        <f t="shared" si="1"/>
        <v>0</v>
      </c>
    </row>
    <row r="40" spans="1:17" ht="12.75">
      <c r="A40" s="31">
        <v>233322</v>
      </c>
      <c r="B40" s="11" t="s">
        <v>33</v>
      </c>
      <c r="C40" s="3" t="s">
        <v>45</v>
      </c>
      <c r="D40" s="42" t="s">
        <v>67</v>
      </c>
      <c r="E40" s="118">
        <v>66000</v>
      </c>
      <c r="F40" s="17">
        <f t="shared" si="0"/>
        <v>51000</v>
      </c>
      <c r="G40" s="33"/>
      <c r="H40" s="4"/>
      <c r="I40" s="3"/>
      <c r="J40" s="3"/>
      <c r="K40" s="74">
        <v>51000</v>
      </c>
      <c r="L40" s="3"/>
      <c r="M40" s="4"/>
      <c r="N40" s="3"/>
      <c r="O40" s="3"/>
      <c r="P40" s="14">
        <v>15000</v>
      </c>
      <c r="Q40" s="17">
        <f t="shared" si="1"/>
        <v>15000</v>
      </c>
    </row>
    <row r="41" spans="1:17" ht="12.75">
      <c r="A41" s="31">
        <v>233322</v>
      </c>
      <c r="B41" s="11" t="s">
        <v>33</v>
      </c>
      <c r="C41" s="3" t="s">
        <v>46</v>
      </c>
      <c r="D41" s="42" t="s">
        <v>67</v>
      </c>
      <c r="E41" s="118">
        <v>66000</v>
      </c>
      <c r="F41" s="17">
        <f t="shared" si="0"/>
        <v>65000</v>
      </c>
      <c r="G41" s="33"/>
      <c r="H41" s="4"/>
      <c r="I41" s="3"/>
      <c r="J41" s="3"/>
      <c r="K41" s="74">
        <v>65000</v>
      </c>
      <c r="L41" s="3"/>
      <c r="M41" s="4">
        <v>1000</v>
      </c>
      <c r="N41" s="3"/>
      <c r="O41" s="3"/>
      <c r="P41" s="12"/>
      <c r="Q41" s="17">
        <f t="shared" si="1"/>
        <v>1000</v>
      </c>
    </row>
    <row r="42" spans="1:17" ht="12.75">
      <c r="A42" s="31">
        <v>233322</v>
      </c>
      <c r="B42" s="11" t="s">
        <v>33</v>
      </c>
      <c r="C42" s="3" t="s">
        <v>84</v>
      </c>
      <c r="D42" s="42" t="s">
        <v>68</v>
      </c>
      <c r="E42" s="118">
        <v>11000</v>
      </c>
      <c r="F42" s="17">
        <f t="shared" si="0"/>
        <v>10170</v>
      </c>
      <c r="G42" s="33"/>
      <c r="H42" s="4"/>
      <c r="I42" s="4">
        <v>10170</v>
      </c>
      <c r="J42" s="3"/>
      <c r="K42" s="72"/>
      <c r="L42" s="3"/>
      <c r="M42" s="3"/>
      <c r="N42" s="3">
        <v>830</v>
      </c>
      <c r="O42" s="3"/>
      <c r="P42" s="12"/>
      <c r="Q42" s="17">
        <f t="shared" si="1"/>
        <v>830</v>
      </c>
    </row>
    <row r="43" spans="1:17" ht="12.75">
      <c r="A43" s="31">
        <v>233322</v>
      </c>
      <c r="B43" s="11" t="s">
        <v>33</v>
      </c>
      <c r="C43" s="3" t="s">
        <v>49</v>
      </c>
      <c r="D43" s="42" t="s">
        <v>13</v>
      </c>
      <c r="E43" s="118">
        <v>146107</v>
      </c>
      <c r="F43" s="34">
        <v>126107</v>
      </c>
      <c r="G43" s="33"/>
      <c r="H43" s="4"/>
      <c r="I43" s="4"/>
      <c r="J43" s="4">
        <v>126107</v>
      </c>
      <c r="K43" s="72"/>
      <c r="L43" s="3"/>
      <c r="M43" s="3"/>
      <c r="N43" s="4">
        <v>20000</v>
      </c>
      <c r="O43" s="3"/>
      <c r="P43" s="12"/>
      <c r="Q43" s="17">
        <f t="shared" si="1"/>
        <v>20000</v>
      </c>
    </row>
    <row r="44" spans="1:22" ht="12.75">
      <c r="A44" s="113"/>
      <c r="B44" s="114"/>
      <c r="C44" s="37" t="s">
        <v>70</v>
      </c>
      <c r="D44" s="55"/>
      <c r="E44" s="129">
        <v>504668</v>
      </c>
      <c r="F44" s="51">
        <f>SUM(G44:K44)</f>
        <v>434277</v>
      </c>
      <c r="G44" s="53">
        <f aca="true" t="shared" si="8" ref="G44:Q44">SUM(G32:G43)</f>
        <v>32000</v>
      </c>
      <c r="H44" s="52">
        <f t="shared" si="8"/>
        <v>64000</v>
      </c>
      <c r="I44" s="52">
        <f t="shared" si="8"/>
        <v>10170</v>
      </c>
      <c r="J44" s="52">
        <f t="shared" si="8"/>
        <v>126107</v>
      </c>
      <c r="K44" s="75">
        <f t="shared" si="8"/>
        <v>202000</v>
      </c>
      <c r="L44" s="52">
        <f t="shared" si="8"/>
        <v>17163</v>
      </c>
      <c r="M44" s="52">
        <f t="shared" si="8"/>
        <v>2000</v>
      </c>
      <c r="N44" s="52">
        <f t="shared" si="8"/>
        <v>20830</v>
      </c>
      <c r="O44" s="52">
        <f t="shared" si="8"/>
        <v>0</v>
      </c>
      <c r="P44" s="54">
        <f t="shared" si="8"/>
        <v>30000</v>
      </c>
      <c r="Q44" s="54">
        <f t="shared" si="8"/>
        <v>69993</v>
      </c>
      <c r="R44" s="2"/>
      <c r="S44" s="2"/>
      <c r="T44" s="2"/>
      <c r="U44" s="2"/>
      <c r="V44" s="2"/>
    </row>
    <row r="45" spans="1:17" ht="12.75">
      <c r="A45" s="31">
        <v>233322</v>
      </c>
      <c r="B45" s="11" t="s">
        <v>59</v>
      </c>
      <c r="C45" s="3" t="s">
        <v>60</v>
      </c>
      <c r="D45" s="42" t="s">
        <v>61</v>
      </c>
      <c r="E45" s="118">
        <v>4088</v>
      </c>
      <c r="F45" s="17">
        <f t="shared" si="0"/>
        <v>0</v>
      </c>
      <c r="G45" s="33"/>
      <c r="H45" s="3"/>
      <c r="I45" s="3"/>
      <c r="J45" s="3"/>
      <c r="K45" s="72"/>
      <c r="L45" s="4">
        <v>4088</v>
      </c>
      <c r="M45" s="3"/>
      <c r="N45" s="3"/>
      <c r="O45" s="3"/>
      <c r="P45" s="12"/>
      <c r="Q45" s="17">
        <f t="shared" si="1"/>
        <v>4088</v>
      </c>
    </row>
    <row r="46" spans="1:17" ht="12.75">
      <c r="A46" s="31">
        <v>233322</v>
      </c>
      <c r="B46" s="11" t="s">
        <v>59</v>
      </c>
      <c r="C46" s="3" t="s">
        <v>62</v>
      </c>
      <c r="D46" s="42" t="s">
        <v>63</v>
      </c>
      <c r="E46" s="118">
        <v>82780</v>
      </c>
      <c r="F46" s="17">
        <f t="shared" si="0"/>
        <v>0</v>
      </c>
      <c r="G46" s="33"/>
      <c r="H46" s="3"/>
      <c r="I46" s="3"/>
      <c r="J46" s="3"/>
      <c r="K46" s="72"/>
      <c r="L46" s="4">
        <v>48100</v>
      </c>
      <c r="M46" s="3"/>
      <c r="N46" s="3"/>
      <c r="O46" s="3"/>
      <c r="P46" s="12"/>
      <c r="Q46" s="17">
        <f t="shared" si="1"/>
        <v>48100</v>
      </c>
    </row>
    <row r="47" spans="1:17" ht="12.75">
      <c r="A47" s="31">
        <v>233322</v>
      </c>
      <c r="B47" s="11" t="s">
        <v>59</v>
      </c>
      <c r="C47" s="3" t="s">
        <v>65</v>
      </c>
      <c r="D47" s="42" t="s">
        <v>66</v>
      </c>
      <c r="E47" s="118">
        <f>SUM(K47:P47)</f>
        <v>20000</v>
      </c>
      <c r="F47" s="17">
        <f t="shared" si="0"/>
        <v>0</v>
      </c>
      <c r="G47" s="33"/>
      <c r="H47" s="3"/>
      <c r="I47" s="3"/>
      <c r="J47" s="3"/>
      <c r="K47" s="74"/>
      <c r="L47" s="3"/>
      <c r="M47" s="3"/>
      <c r="N47" s="3"/>
      <c r="O47" s="3"/>
      <c r="P47" s="14">
        <v>20000</v>
      </c>
      <c r="Q47" s="17">
        <f t="shared" si="1"/>
        <v>20000</v>
      </c>
    </row>
    <row r="48" spans="1:17" ht="12.75">
      <c r="A48" s="31">
        <v>233322</v>
      </c>
      <c r="B48" s="11" t="s">
        <v>59</v>
      </c>
      <c r="C48" s="70" t="s">
        <v>85</v>
      </c>
      <c r="D48" s="56" t="s">
        <v>22</v>
      </c>
      <c r="E48" s="118">
        <v>10000</v>
      </c>
      <c r="F48" s="17">
        <f t="shared" si="0"/>
        <v>0</v>
      </c>
      <c r="G48" s="33"/>
      <c r="H48" s="3"/>
      <c r="I48" s="3"/>
      <c r="J48" s="3"/>
      <c r="K48" s="74"/>
      <c r="L48" s="3"/>
      <c r="M48" s="4">
        <v>10000</v>
      </c>
      <c r="N48" s="3"/>
      <c r="O48" s="3"/>
      <c r="P48" s="14"/>
      <c r="Q48" s="17">
        <f>SUM(L48:P48)</f>
        <v>10000</v>
      </c>
    </row>
    <row r="49" spans="1:17" ht="12.75">
      <c r="A49" s="31">
        <v>233322</v>
      </c>
      <c r="B49" s="11" t="s">
        <v>59</v>
      </c>
      <c r="C49" s="59" t="s">
        <v>91</v>
      </c>
      <c r="D49" s="60" t="s">
        <v>88</v>
      </c>
      <c r="E49" s="118">
        <v>40000</v>
      </c>
      <c r="F49" s="17">
        <f t="shared" si="0"/>
        <v>0</v>
      </c>
      <c r="G49" s="33"/>
      <c r="H49" s="3"/>
      <c r="I49" s="3"/>
      <c r="J49" s="3"/>
      <c r="K49" s="74"/>
      <c r="L49" s="3"/>
      <c r="M49" s="4"/>
      <c r="N49" s="3"/>
      <c r="O49" s="4">
        <v>40000</v>
      </c>
      <c r="P49" s="14"/>
      <c r="Q49" s="17">
        <f>SUM(O49)</f>
        <v>40000</v>
      </c>
    </row>
    <row r="50" spans="1:17" ht="12.75">
      <c r="A50" s="31">
        <v>233322</v>
      </c>
      <c r="B50" s="11" t="s">
        <v>59</v>
      </c>
      <c r="C50" s="59" t="s">
        <v>92</v>
      </c>
      <c r="D50" s="60" t="s">
        <v>93</v>
      </c>
      <c r="E50" s="118">
        <v>10000</v>
      </c>
      <c r="F50" s="17">
        <f t="shared" si="0"/>
        <v>0</v>
      </c>
      <c r="G50" s="33"/>
      <c r="H50" s="3"/>
      <c r="I50" s="3"/>
      <c r="J50" s="3"/>
      <c r="K50" s="74"/>
      <c r="L50" s="4">
        <v>5000</v>
      </c>
      <c r="M50" s="4">
        <v>5000</v>
      </c>
      <c r="N50" s="3"/>
      <c r="O50" s="4"/>
      <c r="P50" s="14"/>
      <c r="Q50" s="17">
        <v>10000</v>
      </c>
    </row>
    <row r="51" spans="1:17" ht="12.75">
      <c r="A51" s="31">
        <v>233322</v>
      </c>
      <c r="B51" s="11" t="s">
        <v>59</v>
      </c>
      <c r="C51" s="59" t="s">
        <v>102</v>
      </c>
      <c r="D51" s="60" t="s">
        <v>103</v>
      </c>
      <c r="E51" s="118">
        <v>10000</v>
      </c>
      <c r="F51" s="17">
        <v>10000</v>
      </c>
      <c r="G51" s="34">
        <v>10000</v>
      </c>
      <c r="H51" s="3"/>
      <c r="I51" s="3"/>
      <c r="J51" s="3"/>
      <c r="K51" s="74"/>
      <c r="L51" s="4"/>
      <c r="M51" s="4"/>
      <c r="N51" s="3"/>
      <c r="O51" s="4"/>
      <c r="P51" s="14"/>
      <c r="Q51" s="17">
        <v>0</v>
      </c>
    </row>
    <row r="52" spans="1:18" ht="13.5" thickBot="1">
      <c r="A52" s="16"/>
      <c r="B52" s="11"/>
      <c r="C52" s="37" t="s">
        <v>70</v>
      </c>
      <c r="D52" s="43"/>
      <c r="E52" s="129">
        <f>SUM(E45:E51)</f>
        <v>176868</v>
      </c>
      <c r="F52" s="69">
        <f t="shared" si="0"/>
        <v>10000</v>
      </c>
      <c r="G52" s="53">
        <f>SUM(G45:G51)</f>
        <v>10000</v>
      </c>
      <c r="H52" s="52">
        <f aca="true" t="shared" si="9" ref="H52:P52">SUM(H45:H47)</f>
        <v>0</v>
      </c>
      <c r="I52" s="52">
        <f t="shared" si="9"/>
        <v>0</v>
      </c>
      <c r="J52" s="52">
        <f t="shared" si="9"/>
        <v>0</v>
      </c>
      <c r="K52" s="75">
        <f>SUM(K47:K47)</f>
        <v>0</v>
      </c>
      <c r="L52" s="52">
        <f>SUM(L50+L46+L45)</f>
        <v>57188</v>
      </c>
      <c r="M52" s="52">
        <v>15000</v>
      </c>
      <c r="N52" s="52">
        <f t="shared" si="9"/>
        <v>0</v>
      </c>
      <c r="O52" s="52">
        <f>SUM(O49)</f>
        <v>40000</v>
      </c>
      <c r="P52" s="54">
        <f t="shared" si="9"/>
        <v>20000</v>
      </c>
      <c r="Q52" s="51">
        <v>132188</v>
      </c>
      <c r="R52" s="1"/>
    </row>
    <row r="53" spans="1:18" s="45" customFormat="1" ht="16.5" thickBot="1">
      <c r="A53" s="97">
        <v>233322</v>
      </c>
      <c r="B53" s="98"/>
      <c r="C53" s="164" t="s">
        <v>79</v>
      </c>
      <c r="D53" s="165"/>
      <c r="E53" s="166"/>
      <c r="F53" s="99">
        <f>SUM(G53:K53)</f>
        <v>1554533</v>
      </c>
      <c r="G53" s="100">
        <f>SUM(G10+G15+G22+G25+G27+G31+G44+G52-9800)</f>
        <v>107533</v>
      </c>
      <c r="H53" s="101">
        <f>SUM(H10+H15+H22+H25+H27+H31+H44+H52)</f>
        <v>262000</v>
      </c>
      <c r="I53" s="101">
        <f>SUM(I10+I15+I22+I25+I27+I31+I44+I52)</f>
        <v>356000</v>
      </c>
      <c r="J53" s="101">
        <f>SUM(J10+J15+J22+J25+J27+J31+J44+J52)</f>
        <v>394000</v>
      </c>
      <c r="K53" s="102">
        <f>SUM(K10+K15+K22+K25+K27+K31+K44+K52)</f>
        <v>435000</v>
      </c>
      <c r="L53" s="101">
        <f>SUM(L52+L44+L31+L27+L25+L15+L10+L22)</f>
        <v>118306</v>
      </c>
      <c r="M53" s="101">
        <f>SUM(M52+M44+M27+M25+M22+M15+M10+M31)</f>
        <v>58800</v>
      </c>
      <c r="N53" s="101">
        <f>SUM(N27+N22+N15+N10+N44+N25+N31+N52)</f>
        <v>140630</v>
      </c>
      <c r="O53" s="101">
        <f>SUM(O10+O15+O22+O25+O27+O31+O52)</f>
        <v>143500</v>
      </c>
      <c r="P53" s="103">
        <v>153000</v>
      </c>
      <c r="Q53" s="99">
        <f>SUM(L53:P53)</f>
        <v>614236</v>
      </c>
      <c r="R53" s="96"/>
    </row>
    <row r="54" spans="1:17" s="45" customFormat="1" ht="16.5" thickBot="1">
      <c r="A54" s="104"/>
      <c r="B54" s="105"/>
      <c r="C54" s="167" t="s">
        <v>69</v>
      </c>
      <c r="D54" s="168"/>
      <c r="E54" s="169"/>
      <c r="F54" s="106">
        <f>SUM(G54:K54)</f>
        <v>1554533</v>
      </c>
      <c r="G54" s="107">
        <v>107533</v>
      </c>
      <c r="H54" s="108">
        <v>262000</v>
      </c>
      <c r="I54" s="108">
        <v>356000</v>
      </c>
      <c r="J54" s="108">
        <v>394000</v>
      </c>
      <c r="K54" s="109">
        <v>435000</v>
      </c>
      <c r="L54" s="110"/>
      <c r="M54" s="110"/>
      <c r="N54" s="110"/>
      <c r="O54" s="110"/>
      <c r="P54" s="111"/>
      <c r="Q54" s="112"/>
    </row>
    <row r="55" spans="1:17" ht="39" customHeight="1" thickBot="1">
      <c r="A55" s="156" t="s">
        <v>75</v>
      </c>
      <c r="B55" s="157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9"/>
    </row>
    <row r="56" spans="1:17" ht="12.75">
      <c r="A56" s="49"/>
      <c r="B56" s="50"/>
      <c r="C56" s="82"/>
      <c r="D56" s="83"/>
      <c r="E56" s="84"/>
      <c r="F56" s="85"/>
      <c r="G56" s="153" t="s">
        <v>74</v>
      </c>
      <c r="H56" s="154"/>
      <c r="I56" s="154"/>
      <c r="J56" s="154"/>
      <c r="K56" s="155"/>
      <c r="L56" s="153" t="s">
        <v>72</v>
      </c>
      <c r="M56" s="154"/>
      <c r="N56" s="154"/>
      <c r="O56" s="154"/>
      <c r="P56" s="155"/>
      <c r="Q56" s="86" t="s">
        <v>70</v>
      </c>
    </row>
    <row r="57" spans="1:17" ht="13.5" thickBot="1">
      <c r="A57" s="39" t="s">
        <v>78</v>
      </c>
      <c r="B57" s="9" t="s">
        <v>64</v>
      </c>
      <c r="C57" s="87" t="s">
        <v>0</v>
      </c>
      <c r="D57" s="41" t="s">
        <v>1</v>
      </c>
      <c r="E57" s="39" t="s">
        <v>2</v>
      </c>
      <c r="F57" s="32"/>
      <c r="G57" s="32">
        <v>2003</v>
      </c>
      <c r="H57" s="6">
        <v>2004</v>
      </c>
      <c r="I57" s="6">
        <v>2005</v>
      </c>
      <c r="J57" s="6">
        <v>2006</v>
      </c>
      <c r="K57" s="10">
        <v>2007</v>
      </c>
      <c r="L57" s="32">
        <v>2003</v>
      </c>
      <c r="M57" s="6">
        <v>2004</v>
      </c>
      <c r="N57" s="6">
        <v>2005</v>
      </c>
      <c r="O57" s="6">
        <v>2006</v>
      </c>
      <c r="P57" s="10">
        <v>2007</v>
      </c>
      <c r="Q57" s="88" t="s">
        <v>73</v>
      </c>
    </row>
    <row r="58" spans="1:17" ht="12.75">
      <c r="A58" s="31">
        <v>233322</v>
      </c>
      <c r="B58" s="11" t="s">
        <v>33</v>
      </c>
      <c r="C58" s="89" t="s">
        <v>48</v>
      </c>
      <c r="D58" s="42" t="s">
        <v>47</v>
      </c>
      <c r="E58" s="17">
        <v>66000</v>
      </c>
      <c r="F58" s="34"/>
      <c r="G58" s="33"/>
      <c r="H58" s="4">
        <v>66000</v>
      </c>
      <c r="I58" s="3"/>
      <c r="J58" s="3"/>
      <c r="K58" s="12"/>
      <c r="L58" s="33"/>
      <c r="M58" s="3"/>
      <c r="N58" s="3"/>
      <c r="O58" s="3"/>
      <c r="P58" s="12"/>
      <c r="Q58" s="90">
        <f>SUM(L58:P58)</f>
        <v>0</v>
      </c>
    </row>
    <row r="59" spans="1:17" ht="12.75">
      <c r="A59" s="31">
        <v>233322</v>
      </c>
      <c r="B59" s="11" t="s">
        <v>33</v>
      </c>
      <c r="C59" s="89" t="s">
        <v>50</v>
      </c>
      <c r="D59" s="42" t="s">
        <v>51</v>
      </c>
      <c r="E59" s="17">
        <v>40000</v>
      </c>
      <c r="F59" s="34"/>
      <c r="G59" s="33"/>
      <c r="H59" s="3"/>
      <c r="I59" s="3"/>
      <c r="J59" s="3"/>
      <c r="K59" s="12"/>
      <c r="L59" s="33"/>
      <c r="M59" s="4">
        <v>40000</v>
      </c>
      <c r="N59" s="3"/>
      <c r="O59" s="3"/>
      <c r="P59" s="12"/>
      <c r="Q59" s="90">
        <f>SUM(L59:P59)</f>
        <v>40000</v>
      </c>
    </row>
    <row r="60" spans="1:17" ht="12.75">
      <c r="A60" s="31">
        <v>233322</v>
      </c>
      <c r="B60" s="11" t="s">
        <v>33</v>
      </c>
      <c r="C60" s="89" t="s">
        <v>53</v>
      </c>
      <c r="D60" s="42" t="s">
        <v>54</v>
      </c>
      <c r="E60" s="17">
        <v>80000</v>
      </c>
      <c r="F60" s="34"/>
      <c r="G60" s="33"/>
      <c r="H60" s="3"/>
      <c r="I60" s="4">
        <v>80000</v>
      </c>
      <c r="J60" s="3"/>
      <c r="K60" s="12"/>
      <c r="L60" s="33"/>
      <c r="M60" s="3"/>
      <c r="N60" s="3"/>
      <c r="O60" s="3"/>
      <c r="P60" s="12"/>
      <c r="Q60" s="90">
        <f>SUM(L60:P60)</f>
        <v>0</v>
      </c>
    </row>
    <row r="61" spans="1:17" ht="12.75">
      <c r="A61" s="31">
        <v>233322</v>
      </c>
      <c r="B61" s="11" t="s">
        <v>33</v>
      </c>
      <c r="C61" s="89" t="s">
        <v>57</v>
      </c>
      <c r="D61" s="42" t="s">
        <v>58</v>
      </c>
      <c r="E61" s="17">
        <v>66000</v>
      </c>
      <c r="F61" s="34"/>
      <c r="G61" s="33"/>
      <c r="H61" s="3"/>
      <c r="I61" s="4">
        <v>66000</v>
      </c>
      <c r="J61" s="3"/>
      <c r="K61" s="12"/>
      <c r="L61" s="33"/>
      <c r="M61" s="3"/>
      <c r="N61" s="3"/>
      <c r="O61" s="3"/>
      <c r="P61" s="12"/>
      <c r="Q61" s="90">
        <f>SUM(L61:P61)</f>
        <v>0</v>
      </c>
    </row>
    <row r="62" spans="1:17" ht="12.75">
      <c r="A62" s="31">
        <v>233322</v>
      </c>
      <c r="B62" s="11" t="s">
        <v>33</v>
      </c>
      <c r="C62" s="89" t="s">
        <v>55</v>
      </c>
      <c r="D62" s="42" t="s">
        <v>56</v>
      </c>
      <c r="E62" s="17">
        <v>52000</v>
      </c>
      <c r="F62" s="34"/>
      <c r="G62" s="33"/>
      <c r="H62" s="3"/>
      <c r="I62" s="4"/>
      <c r="J62" s="3"/>
      <c r="K62" s="4">
        <v>52000</v>
      </c>
      <c r="L62" s="33"/>
      <c r="M62" s="3"/>
      <c r="N62" s="3"/>
      <c r="O62" s="3"/>
      <c r="P62" s="12"/>
      <c r="Q62" s="90">
        <f>SUM(L62:P62)</f>
        <v>0</v>
      </c>
    </row>
    <row r="63" spans="1:18" ht="12.75">
      <c r="A63" s="57"/>
      <c r="B63" s="58"/>
      <c r="C63" s="91"/>
      <c r="D63" s="92"/>
      <c r="E63" s="93">
        <f>SUM(E58:E62)</f>
        <v>304000</v>
      </c>
      <c r="F63" s="94"/>
      <c r="G63" s="94">
        <f>SUM(G58:G62)</f>
        <v>0</v>
      </c>
      <c r="H63" s="94">
        <f>SUM(H58:H62)</f>
        <v>66000</v>
      </c>
      <c r="I63" s="94">
        <f>SUM(I58:I62)</f>
        <v>146000</v>
      </c>
      <c r="J63" s="94">
        <f>SUM(J58:J62)</f>
        <v>0</v>
      </c>
      <c r="K63" s="94">
        <f aca="true" t="shared" si="10" ref="K63:Q63">SUM(K58:K62)</f>
        <v>52000</v>
      </c>
      <c r="L63" s="94">
        <f t="shared" si="10"/>
        <v>0</v>
      </c>
      <c r="M63" s="94">
        <f t="shared" si="10"/>
        <v>40000</v>
      </c>
      <c r="N63" s="94">
        <f t="shared" si="10"/>
        <v>0</v>
      </c>
      <c r="O63" s="94">
        <f t="shared" si="10"/>
        <v>0</v>
      </c>
      <c r="P63" s="94">
        <f t="shared" si="10"/>
        <v>0</v>
      </c>
      <c r="Q63" s="94">
        <f t="shared" si="10"/>
        <v>40000</v>
      </c>
      <c r="R63" s="1"/>
    </row>
    <row r="64" spans="2:17" ht="12.75">
      <c r="B64" s="3"/>
      <c r="C64" s="3"/>
      <c r="D64" s="81"/>
      <c r="E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4"/>
    </row>
    <row r="65" spans="2:17" ht="12.75">
      <c r="B65" s="3"/>
      <c r="C65" s="95" t="s">
        <v>97</v>
      </c>
      <c r="D65" s="81"/>
      <c r="E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4"/>
    </row>
    <row r="66" spans="2:17" ht="12.75">
      <c r="B66" s="3"/>
      <c r="C66" s="3"/>
      <c r="D66" s="81"/>
      <c r="E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4"/>
    </row>
    <row r="67" spans="2:17" ht="12.75">
      <c r="B67" s="3"/>
      <c r="C67" s="115" t="s">
        <v>96</v>
      </c>
      <c r="D67" s="81"/>
      <c r="E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4"/>
    </row>
    <row r="68" spans="2:17" ht="12.75">
      <c r="B68" s="3"/>
      <c r="C68" s="3"/>
      <c r="D68" s="81"/>
      <c r="E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4"/>
    </row>
    <row r="69" spans="2:17" ht="12.75">
      <c r="B69" s="3"/>
      <c r="C69" s="38" t="s">
        <v>98</v>
      </c>
      <c r="D69" s="117"/>
      <c r="E69" s="38"/>
      <c r="F69" s="116"/>
      <c r="G69" s="3"/>
      <c r="H69" s="3"/>
      <c r="I69" s="3"/>
      <c r="J69" s="3"/>
      <c r="K69" s="3"/>
      <c r="L69" s="3"/>
      <c r="M69" s="3"/>
      <c r="N69" s="3"/>
      <c r="O69" s="3"/>
      <c r="P69" s="3"/>
      <c r="Q69" s="4"/>
    </row>
    <row r="70" spans="2:17" ht="12.75">
      <c r="B70" s="3"/>
      <c r="C70" s="3"/>
      <c r="D70" s="81"/>
      <c r="E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4"/>
    </row>
    <row r="71" spans="2:17" ht="12.75">
      <c r="B71" s="3"/>
      <c r="C71" s="5" t="s">
        <v>115</v>
      </c>
      <c r="D71" s="3"/>
      <c r="E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4"/>
    </row>
    <row r="72" spans="2:17" ht="12.75">
      <c r="B72" s="3"/>
      <c r="C72" s="120"/>
      <c r="D72" s="81"/>
      <c r="E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4"/>
    </row>
    <row r="73" spans="2:17" ht="12.75">
      <c r="B73" s="3"/>
      <c r="C73" s="120"/>
      <c r="D73" s="81"/>
      <c r="E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4"/>
    </row>
    <row r="74" spans="2:17" ht="12.75">
      <c r="B74" s="3"/>
      <c r="C74" s="3"/>
      <c r="D74" s="81"/>
      <c r="E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4"/>
    </row>
    <row r="75" spans="2:17" ht="12.75">
      <c r="B75" s="3"/>
      <c r="C75" s="3"/>
      <c r="D75" s="81"/>
      <c r="E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4"/>
    </row>
    <row r="76" spans="2:17" ht="12.75">
      <c r="B76" s="3"/>
      <c r="C76" s="3"/>
      <c r="D76" s="81"/>
      <c r="E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4"/>
    </row>
    <row r="77" spans="2:12" ht="12.75">
      <c r="B77" s="3"/>
      <c r="C77" s="3"/>
      <c r="D77" s="81"/>
      <c r="E77" s="3"/>
      <c r="G77" s="3"/>
      <c r="H77" s="3"/>
      <c r="I77" s="3"/>
      <c r="J77" s="3"/>
      <c r="K77" s="3"/>
      <c r="L77" s="3"/>
    </row>
    <row r="78" spans="2:12" ht="12.75">
      <c r="B78" s="3"/>
      <c r="C78" s="3"/>
      <c r="D78" s="81"/>
      <c r="E78" s="3"/>
      <c r="G78" s="3"/>
      <c r="H78" s="3"/>
      <c r="I78" s="3"/>
      <c r="J78" s="3"/>
      <c r="K78" s="3"/>
      <c r="L78" s="3"/>
    </row>
    <row r="79" spans="2:12" ht="12.75">
      <c r="B79" s="3"/>
      <c r="C79" s="3"/>
      <c r="D79" s="81"/>
      <c r="E79" s="3"/>
      <c r="G79" s="3"/>
      <c r="H79" s="3"/>
      <c r="I79" s="3"/>
      <c r="J79" s="3"/>
      <c r="K79" s="3"/>
      <c r="L79" s="3"/>
    </row>
    <row r="80" spans="2:12" ht="12.75">
      <c r="B80" s="3"/>
      <c r="C80" s="3"/>
      <c r="D80" s="81"/>
      <c r="E80" s="3"/>
      <c r="G80" s="3"/>
      <c r="H80" s="3"/>
      <c r="I80" s="3"/>
      <c r="J80" s="3"/>
      <c r="K80" s="3"/>
      <c r="L80" s="3"/>
    </row>
    <row r="81" spans="2:12" ht="12.75">
      <c r="B81" s="3"/>
      <c r="C81" s="3"/>
      <c r="D81" s="81"/>
      <c r="E81" s="3"/>
      <c r="G81" s="3"/>
      <c r="H81" s="3"/>
      <c r="I81" s="3"/>
      <c r="J81" s="3"/>
      <c r="K81" s="3"/>
      <c r="L81" s="3"/>
    </row>
    <row r="82" spans="2:12" ht="12.75">
      <c r="B82" s="3"/>
      <c r="C82" s="3"/>
      <c r="D82" s="81"/>
      <c r="E82" s="3"/>
      <c r="G82" s="3"/>
      <c r="H82" s="3"/>
      <c r="I82" s="3"/>
      <c r="J82" s="3"/>
      <c r="K82" s="3"/>
      <c r="L82" s="3"/>
    </row>
    <row r="83" spans="2:12" ht="12.75">
      <c r="B83" s="3"/>
      <c r="C83" s="3"/>
      <c r="D83" s="81"/>
      <c r="E83" s="3"/>
      <c r="G83" s="3"/>
      <c r="H83" s="3"/>
      <c r="I83" s="3"/>
      <c r="J83" s="3"/>
      <c r="K83" s="3"/>
      <c r="L83" s="3"/>
    </row>
    <row r="84" spans="2:12" ht="12.75">
      <c r="B84" s="3"/>
      <c r="C84" s="3"/>
      <c r="D84" s="81"/>
      <c r="E84" s="3"/>
      <c r="G84" s="3"/>
      <c r="H84" s="3"/>
      <c r="I84" s="3"/>
      <c r="J84" s="3"/>
      <c r="K84" s="3"/>
      <c r="L84" s="3"/>
    </row>
    <row r="85" spans="2:12" ht="12.75">
      <c r="B85" s="3"/>
      <c r="C85" s="3"/>
      <c r="D85" s="81"/>
      <c r="E85" s="3"/>
      <c r="G85" s="3"/>
      <c r="H85" s="3"/>
      <c r="I85" s="3"/>
      <c r="J85" s="3"/>
      <c r="K85" s="3"/>
      <c r="L85" s="3"/>
    </row>
    <row r="86" spans="2:12" ht="12.75">
      <c r="B86" s="3"/>
      <c r="C86" s="3"/>
      <c r="D86" s="81"/>
      <c r="E86" s="3"/>
      <c r="G86" s="3"/>
      <c r="H86" s="3"/>
      <c r="I86" s="3"/>
      <c r="J86" s="3"/>
      <c r="K86" s="3"/>
      <c r="L86" s="3"/>
    </row>
    <row r="87" spans="2:12" ht="12.75">
      <c r="B87" s="3"/>
      <c r="C87" s="3"/>
      <c r="D87" s="81"/>
      <c r="E87" s="3"/>
      <c r="G87" s="3"/>
      <c r="H87" s="3"/>
      <c r="I87" s="3"/>
      <c r="J87" s="3"/>
      <c r="K87" s="3"/>
      <c r="L87" s="3"/>
    </row>
    <row r="88" spans="2:12" ht="12.75">
      <c r="B88" s="3"/>
      <c r="C88" s="3"/>
      <c r="D88" s="81"/>
      <c r="E88" s="3"/>
      <c r="G88" s="3"/>
      <c r="H88" s="3"/>
      <c r="I88" s="3"/>
      <c r="J88" s="3"/>
      <c r="K88" s="3"/>
      <c r="L88" s="3"/>
    </row>
    <row r="89" spans="2:12" ht="12.75">
      <c r="B89" s="3"/>
      <c r="C89" s="3"/>
      <c r="D89" s="81"/>
      <c r="E89" s="3"/>
      <c r="G89" s="3"/>
      <c r="H89" s="3"/>
      <c r="I89" s="3"/>
      <c r="J89" s="3"/>
      <c r="K89" s="3"/>
      <c r="L89" s="3"/>
    </row>
    <row r="90" spans="2:12" ht="12.75">
      <c r="B90" s="3"/>
      <c r="C90" s="3"/>
      <c r="D90" s="81"/>
      <c r="E90" s="3"/>
      <c r="G90" s="3"/>
      <c r="H90" s="3"/>
      <c r="I90" s="3"/>
      <c r="J90" s="3"/>
      <c r="K90" s="3"/>
      <c r="L90" s="3"/>
    </row>
    <row r="91" spans="2:12" ht="12.75">
      <c r="B91" s="3"/>
      <c r="C91" s="3"/>
      <c r="D91" s="81"/>
      <c r="E91" s="3"/>
      <c r="G91" s="3"/>
      <c r="H91" s="3"/>
      <c r="I91" s="3"/>
      <c r="J91" s="3"/>
      <c r="K91" s="3"/>
      <c r="L91" s="3"/>
    </row>
    <row r="92" spans="2:12" ht="12.75">
      <c r="B92" s="3"/>
      <c r="C92" s="3"/>
      <c r="D92" s="81"/>
      <c r="E92" s="3"/>
      <c r="G92" s="3"/>
      <c r="H92" s="3"/>
      <c r="I92" s="3"/>
      <c r="J92" s="3"/>
      <c r="K92" s="3"/>
      <c r="L92" s="3"/>
    </row>
    <row r="93" spans="2:12" ht="12.75">
      <c r="B93" s="3"/>
      <c r="C93" s="3"/>
      <c r="D93" s="81"/>
      <c r="E93" s="3"/>
      <c r="G93" s="3"/>
      <c r="H93" s="3"/>
      <c r="I93" s="3"/>
      <c r="J93" s="3"/>
      <c r="K93" s="3"/>
      <c r="L93" s="3"/>
    </row>
    <row r="94" spans="2:12" ht="12.75">
      <c r="B94" s="3"/>
      <c r="C94" s="3"/>
      <c r="D94" s="81"/>
      <c r="E94" s="3"/>
      <c r="G94" s="3"/>
      <c r="H94" s="3"/>
      <c r="I94" s="3"/>
      <c r="J94" s="3"/>
      <c r="K94" s="3"/>
      <c r="L94" s="3"/>
    </row>
    <row r="95" spans="2:12" ht="12.75">
      <c r="B95" s="3"/>
      <c r="C95" s="3"/>
      <c r="D95" s="81"/>
      <c r="E95" s="3"/>
      <c r="G95" s="3"/>
      <c r="H95" s="3"/>
      <c r="I95" s="3"/>
      <c r="J95" s="3"/>
      <c r="K95" s="3"/>
      <c r="L95" s="3"/>
    </row>
    <row r="96" spans="2:12" ht="12.75">
      <c r="B96" s="3"/>
      <c r="C96" s="3"/>
      <c r="D96" s="81"/>
      <c r="E96" s="3"/>
      <c r="G96" s="3"/>
      <c r="H96" s="3"/>
      <c r="I96" s="3"/>
      <c r="J96" s="3"/>
      <c r="K96" s="3"/>
      <c r="L96" s="3"/>
    </row>
    <row r="97" spans="2:12" ht="12.75">
      <c r="B97" s="3"/>
      <c r="C97" s="3"/>
      <c r="D97" s="81"/>
      <c r="E97" s="3"/>
      <c r="G97" s="3"/>
      <c r="H97" s="3"/>
      <c r="I97" s="3"/>
      <c r="J97" s="3"/>
      <c r="K97" s="3"/>
      <c r="L97" s="3"/>
    </row>
    <row r="98" spans="2:12" ht="12.75">
      <c r="B98" s="3"/>
      <c r="C98" s="3"/>
      <c r="D98" s="81"/>
      <c r="E98" s="3"/>
      <c r="G98" s="3"/>
      <c r="H98" s="3"/>
      <c r="I98" s="3"/>
      <c r="J98" s="3"/>
      <c r="K98" s="3"/>
      <c r="L98" s="3"/>
    </row>
    <row r="99" spans="2:12" ht="12.75">
      <c r="B99" s="3"/>
      <c r="C99" s="3"/>
      <c r="D99" s="81"/>
      <c r="E99" s="3"/>
      <c r="G99" s="3"/>
      <c r="H99" s="3"/>
      <c r="I99" s="3"/>
      <c r="J99" s="3"/>
      <c r="K99" s="3"/>
      <c r="L99" s="3"/>
    </row>
    <row r="100" spans="2:12" ht="12.75">
      <c r="B100" s="3"/>
      <c r="C100" s="3"/>
      <c r="D100" s="81"/>
      <c r="E100" s="3"/>
      <c r="G100" s="3"/>
      <c r="H100" s="3"/>
      <c r="I100" s="3"/>
      <c r="J100" s="3"/>
      <c r="K100" s="3"/>
      <c r="L100" s="3"/>
    </row>
    <row r="101" spans="2:12" ht="12.75">
      <c r="B101" s="3"/>
      <c r="C101" s="3"/>
      <c r="D101" s="81"/>
      <c r="E101" s="3"/>
      <c r="G101" s="3"/>
      <c r="H101" s="3"/>
      <c r="I101" s="3"/>
      <c r="J101" s="3"/>
      <c r="K101" s="3"/>
      <c r="L101" s="3"/>
    </row>
    <row r="102" spans="2:12" ht="12.75">
      <c r="B102" s="3"/>
      <c r="C102" s="3"/>
      <c r="D102" s="81"/>
      <c r="E102" s="3"/>
      <c r="G102" s="3"/>
      <c r="H102" s="3"/>
      <c r="I102" s="3"/>
      <c r="J102" s="3"/>
      <c r="K102" s="3"/>
      <c r="L102" s="3"/>
    </row>
    <row r="103" spans="2:12" ht="12.75">
      <c r="B103" s="3"/>
      <c r="C103" s="3"/>
      <c r="D103" s="81"/>
      <c r="E103" s="3"/>
      <c r="G103" s="3"/>
      <c r="H103" s="3"/>
      <c r="I103" s="3"/>
      <c r="J103" s="3"/>
      <c r="K103" s="3"/>
      <c r="L103" s="3"/>
    </row>
    <row r="104" spans="2:12" ht="12.75">
      <c r="B104" s="3"/>
      <c r="C104" s="3"/>
      <c r="D104" s="81"/>
      <c r="E104" s="3"/>
      <c r="G104" s="3"/>
      <c r="H104" s="3"/>
      <c r="I104" s="3"/>
      <c r="J104" s="3"/>
      <c r="K104" s="3"/>
      <c r="L104" s="3"/>
    </row>
    <row r="105" spans="2:12" ht="12.75">
      <c r="B105" s="3"/>
      <c r="C105" s="3"/>
      <c r="D105" s="81"/>
      <c r="E105" s="3"/>
      <c r="G105" s="3"/>
      <c r="H105" s="3"/>
      <c r="I105" s="3"/>
      <c r="J105" s="3"/>
      <c r="K105" s="3"/>
      <c r="L105" s="3"/>
    </row>
    <row r="106" spans="2:12" ht="12.75">
      <c r="B106" s="3"/>
      <c r="C106" s="3"/>
      <c r="D106" s="81"/>
      <c r="E106" s="3"/>
      <c r="G106" s="3"/>
      <c r="H106" s="3"/>
      <c r="I106" s="3"/>
      <c r="J106" s="3"/>
      <c r="K106" s="3"/>
      <c r="L106" s="3"/>
    </row>
    <row r="107" spans="2:12" ht="12.75">
      <c r="B107" s="3"/>
      <c r="C107" s="3"/>
      <c r="D107" s="81"/>
      <c r="E107" s="3"/>
      <c r="G107" s="3"/>
      <c r="H107" s="3"/>
      <c r="I107" s="3"/>
      <c r="J107" s="3"/>
      <c r="K107" s="3"/>
      <c r="L107" s="3"/>
    </row>
    <row r="108" spans="2:12" ht="12.75">
      <c r="B108" s="3"/>
      <c r="C108" s="3"/>
      <c r="D108" s="81"/>
      <c r="E108" s="3"/>
      <c r="G108" s="3"/>
      <c r="H108" s="3"/>
      <c r="I108" s="3"/>
      <c r="J108" s="3"/>
      <c r="K108" s="3"/>
      <c r="L108" s="3"/>
    </row>
    <row r="109" spans="2:12" ht="12.75">
      <c r="B109" s="3"/>
      <c r="C109" s="3"/>
      <c r="D109" s="81"/>
      <c r="E109" s="3"/>
      <c r="G109" s="3"/>
      <c r="H109" s="3"/>
      <c r="I109" s="3"/>
      <c r="J109" s="3"/>
      <c r="K109" s="3"/>
      <c r="L109" s="3"/>
    </row>
    <row r="110" spans="2:12" ht="12.75">
      <c r="B110" s="3"/>
      <c r="C110" s="3"/>
      <c r="D110" s="81"/>
      <c r="E110" s="3"/>
      <c r="G110" s="3"/>
      <c r="H110" s="3"/>
      <c r="I110" s="3"/>
      <c r="J110" s="3"/>
      <c r="K110" s="3"/>
      <c r="L110" s="3"/>
    </row>
    <row r="111" spans="2:12" ht="12.75">
      <c r="B111" s="3"/>
      <c r="C111" s="3"/>
      <c r="D111" s="81"/>
      <c r="E111" s="3"/>
      <c r="G111" s="3"/>
      <c r="H111" s="3"/>
      <c r="I111" s="3"/>
      <c r="J111" s="3"/>
      <c r="K111" s="3"/>
      <c r="L111" s="3"/>
    </row>
    <row r="112" spans="2:12" ht="12.75">
      <c r="B112" s="3"/>
      <c r="C112" s="3"/>
      <c r="D112" s="81"/>
      <c r="E112" s="3"/>
      <c r="G112" s="3"/>
      <c r="H112" s="3"/>
      <c r="I112" s="3"/>
      <c r="J112" s="3"/>
      <c r="K112" s="3"/>
      <c r="L112" s="3"/>
    </row>
    <row r="113" spans="2:12" ht="12.75">
      <c r="B113" s="3"/>
      <c r="C113" s="3"/>
      <c r="D113" s="81"/>
      <c r="E113" s="3"/>
      <c r="G113" s="3"/>
      <c r="H113" s="3"/>
      <c r="I113" s="3"/>
      <c r="J113" s="3"/>
      <c r="K113" s="3"/>
      <c r="L113" s="3"/>
    </row>
    <row r="114" spans="2:12" ht="12.75">
      <c r="B114" s="3"/>
      <c r="C114" s="3"/>
      <c r="D114" s="81"/>
      <c r="E114" s="3"/>
      <c r="G114" s="3"/>
      <c r="H114" s="3"/>
      <c r="I114" s="3"/>
      <c r="J114" s="3"/>
      <c r="K114" s="3"/>
      <c r="L114" s="3"/>
    </row>
    <row r="115" spans="2:12" ht="12.75">
      <c r="B115" s="3"/>
      <c r="C115" s="3"/>
      <c r="D115" s="81"/>
      <c r="E115" s="3"/>
      <c r="G115" s="3"/>
      <c r="H115" s="3"/>
      <c r="I115" s="3"/>
      <c r="J115" s="3"/>
      <c r="K115" s="3"/>
      <c r="L115" s="3"/>
    </row>
    <row r="116" spans="2:12" ht="12.75">
      <c r="B116" s="3"/>
      <c r="C116" s="3"/>
      <c r="D116" s="81"/>
      <c r="E116" s="3"/>
      <c r="G116" s="3"/>
      <c r="H116" s="3"/>
      <c r="I116" s="3"/>
      <c r="J116" s="3"/>
      <c r="K116" s="3"/>
      <c r="L116" s="3"/>
    </row>
    <row r="117" spans="2:12" ht="12.75">
      <c r="B117" s="3"/>
      <c r="C117" s="3"/>
      <c r="D117" s="81"/>
      <c r="E117" s="3"/>
      <c r="G117" s="3"/>
      <c r="H117" s="3"/>
      <c r="I117" s="3"/>
      <c r="J117" s="3"/>
      <c r="K117" s="3"/>
      <c r="L117" s="3"/>
    </row>
    <row r="118" spans="2:12" ht="12.75">
      <c r="B118" s="3"/>
      <c r="C118" s="3"/>
      <c r="D118" s="81"/>
      <c r="E118" s="3"/>
      <c r="G118" s="3"/>
      <c r="H118" s="3"/>
      <c r="I118" s="3"/>
      <c r="J118" s="3"/>
      <c r="K118" s="3"/>
      <c r="L118" s="3"/>
    </row>
    <row r="119" spans="2:12" ht="12.75">
      <c r="B119" s="3"/>
      <c r="C119" s="3"/>
      <c r="D119" s="81"/>
      <c r="E119" s="3"/>
      <c r="G119" s="3"/>
      <c r="H119" s="3"/>
      <c r="I119" s="3"/>
      <c r="J119" s="3"/>
      <c r="K119" s="3"/>
      <c r="L119" s="3"/>
    </row>
    <row r="120" spans="2:12" ht="12.75">
      <c r="B120" s="3"/>
      <c r="C120" s="3"/>
      <c r="D120" s="81"/>
      <c r="E120" s="3"/>
      <c r="G120" s="3"/>
      <c r="H120" s="3"/>
      <c r="I120" s="3"/>
      <c r="J120" s="3"/>
      <c r="K120" s="3"/>
      <c r="L120" s="3"/>
    </row>
    <row r="121" spans="2:12" ht="12.75">
      <c r="B121" s="3"/>
      <c r="C121" s="3"/>
      <c r="D121" s="81"/>
      <c r="E121" s="3"/>
      <c r="G121" s="3"/>
      <c r="H121" s="3"/>
      <c r="I121" s="3"/>
      <c r="J121" s="3"/>
      <c r="K121" s="3"/>
      <c r="L121" s="3"/>
    </row>
    <row r="122" spans="2:12" ht="12.75">
      <c r="B122" s="3"/>
      <c r="C122" s="3"/>
      <c r="D122" s="81"/>
      <c r="E122" s="3"/>
      <c r="G122" s="3"/>
      <c r="H122" s="3"/>
      <c r="I122" s="3"/>
      <c r="J122" s="3"/>
      <c r="K122" s="3"/>
      <c r="L122" s="3"/>
    </row>
    <row r="123" spans="2:12" ht="12.75">
      <c r="B123" s="3"/>
      <c r="C123" s="3"/>
      <c r="D123" s="81"/>
      <c r="E123" s="3"/>
      <c r="G123" s="3"/>
      <c r="H123" s="3"/>
      <c r="I123" s="3"/>
      <c r="J123" s="3"/>
      <c r="K123" s="3"/>
      <c r="L123" s="3"/>
    </row>
    <row r="124" spans="2:12" ht="12.75">
      <c r="B124" s="3"/>
      <c r="C124" s="3"/>
      <c r="D124" s="81"/>
      <c r="E124" s="3"/>
      <c r="G124" s="3"/>
      <c r="H124" s="3"/>
      <c r="I124" s="3"/>
      <c r="J124" s="3"/>
      <c r="K124" s="3"/>
      <c r="L124" s="3"/>
    </row>
    <row r="125" spans="2:12" ht="12.75">
      <c r="B125" s="3"/>
      <c r="C125" s="3"/>
      <c r="D125" s="81"/>
      <c r="E125" s="3"/>
      <c r="G125" s="3"/>
      <c r="H125" s="3"/>
      <c r="I125" s="3"/>
      <c r="J125" s="3"/>
      <c r="K125" s="3"/>
      <c r="L125" s="3"/>
    </row>
    <row r="126" spans="2:12" ht="12.75">
      <c r="B126" s="3"/>
      <c r="C126" s="3"/>
      <c r="D126" s="81"/>
      <c r="E126" s="3"/>
      <c r="G126" s="3"/>
      <c r="H126" s="3"/>
      <c r="I126" s="3"/>
      <c r="J126" s="3"/>
      <c r="K126" s="3"/>
      <c r="L126" s="3"/>
    </row>
    <row r="127" spans="2:12" ht="12.75">
      <c r="B127" s="3"/>
      <c r="C127" s="3"/>
      <c r="D127" s="81"/>
      <c r="E127" s="3"/>
      <c r="G127" s="3"/>
      <c r="H127" s="3"/>
      <c r="I127" s="3"/>
      <c r="J127" s="3"/>
      <c r="K127" s="3"/>
      <c r="L127" s="3"/>
    </row>
    <row r="128" spans="2:12" ht="12.75">
      <c r="B128" s="3"/>
      <c r="C128" s="3"/>
      <c r="D128" s="81"/>
      <c r="E128" s="3"/>
      <c r="G128" s="3"/>
      <c r="H128" s="3"/>
      <c r="I128" s="3"/>
      <c r="J128" s="3"/>
      <c r="K128" s="3"/>
      <c r="L128" s="3"/>
    </row>
    <row r="129" spans="2:12" ht="12.75">
      <c r="B129" s="3"/>
      <c r="C129" s="3"/>
      <c r="D129" s="81"/>
      <c r="E129" s="3"/>
      <c r="G129" s="3"/>
      <c r="H129" s="3"/>
      <c r="I129" s="3"/>
      <c r="J129" s="3"/>
      <c r="K129" s="3"/>
      <c r="L129" s="3"/>
    </row>
    <row r="130" spans="2:12" ht="12.75">
      <c r="B130" s="3"/>
      <c r="C130" s="3"/>
      <c r="D130" s="81"/>
      <c r="E130" s="3"/>
      <c r="G130" s="3"/>
      <c r="H130" s="3"/>
      <c r="I130" s="3"/>
      <c r="J130" s="3"/>
      <c r="K130" s="3"/>
      <c r="L130" s="3"/>
    </row>
    <row r="131" spans="2:12" ht="12.75">
      <c r="B131" s="3"/>
      <c r="C131" s="3"/>
      <c r="D131" s="81"/>
      <c r="E131" s="3"/>
      <c r="G131" s="3"/>
      <c r="H131" s="3"/>
      <c r="I131" s="3"/>
      <c r="J131" s="3"/>
      <c r="K131" s="3"/>
      <c r="L131" s="3"/>
    </row>
  </sheetData>
  <mergeCells count="8">
    <mergeCell ref="A1:Q1"/>
    <mergeCell ref="G56:K56"/>
    <mergeCell ref="L56:P56"/>
    <mergeCell ref="A55:Q55"/>
    <mergeCell ref="G2:K2"/>
    <mergeCell ref="L2:P2"/>
    <mergeCell ref="C53:E53"/>
    <mergeCell ref="C54:E54"/>
  </mergeCells>
  <printOptions gridLines="1"/>
  <pageMargins left="0.1968503937007874" right="0.1968503937007874" top="0.5905511811023623" bottom="0.5905511811023623" header="0.5118110236220472" footer="0.5118110236220472"/>
  <pageSetup horizontalDpi="300" verticalDpi="300" orientation="landscape" paperSize="9" scale="70" r:id="rId1"/>
  <headerFooter alignWithMargins="0">
    <oddFooter>&amp;CPřipravil Petr Kubant, &amp;D&amp;RStránka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workbookViewId="0" topLeftCell="A1">
      <selection activeCell="P48" sqref="P48"/>
    </sheetView>
  </sheetViews>
  <sheetFormatPr defaultColWidth="9.00390625" defaultRowHeight="12.75"/>
  <cols>
    <col min="2" max="2" width="7.375" style="0" customWidth="1"/>
    <col min="3" max="3" width="26.625" style="0" customWidth="1"/>
    <col min="4" max="4" width="11.00390625" style="0" customWidth="1"/>
    <col min="5" max="5" width="8.00390625" style="0" customWidth="1"/>
    <col min="6" max="6" width="12.00390625" style="0" customWidth="1"/>
    <col min="7" max="7" width="7.375" style="0" customWidth="1"/>
    <col min="8" max="8" width="7.625" style="0" customWidth="1"/>
    <col min="9" max="9" width="7.125" style="0" customWidth="1"/>
    <col min="10" max="10" width="6.75390625" style="0" customWidth="1"/>
    <col min="11" max="11" width="7.125" style="0" customWidth="1"/>
    <col min="12" max="12" width="7.75390625" style="0" customWidth="1"/>
    <col min="13" max="13" width="7.25390625" style="0" customWidth="1"/>
    <col min="14" max="15" width="7.125" style="0" customWidth="1"/>
    <col min="16" max="16" width="6.75390625" style="0" customWidth="1"/>
    <col min="17" max="17" width="12.125" style="0" customWidth="1"/>
  </cols>
  <sheetData>
    <row r="1" spans="1:17" ht="27" thickBot="1">
      <c r="A1" s="150" t="s">
        <v>118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2"/>
    </row>
    <row r="2" spans="1:17" ht="12.75">
      <c r="A2" s="15"/>
      <c r="B2" s="18" t="s">
        <v>76</v>
      </c>
      <c r="C2" s="36"/>
      <c r="D2" s="40"/>
      <c r="E2" s="126" t="s">
        <v>95</v>
      </c>
      <c r="F2" s="40" t="s">
        <v>71</v>
      </c>
      <c r="G2" s="160" t="s">
        <v>71</v>
      </c>
      <c r="H2" s="161"/>
      <c r="I2" s="161"/>
      <c r="J2" s="161"/>
      <c r="K2" s="162"/>
      <c r="L2" s="161" t="s">
        <v>72</v>
      </c>
      <c r="M2" s="161"/>
      <c r="N2" s="161"/>
      <c r="O2" s="161"/>
      <c r="P2" s="163"/>
      <c r="Q2" s="47" t="s">
        <v>70</v>
      </c>
    </row>
    <row r="3" spans="1:17" ht="13.5" thickBot="1">
      <c r="A3" s="41" t="s">
        <v>78</v>
      </c>
      <c r="B3" s="19" t="s">
        <v>77</v>
      </c>
      <c r="C3" s="46" t="s">
        <v>0</v>
      </c>
      <c r="D3" s="41" t="s">
        <v>1</v>
      </c>
      <c r="E3" s="127" t="s">
        <v>94</v>
      </c>
      <c r="F3" s="41" t="s">
        <v>94</v>
      </c>
      <c r="G3" s="67">
        <v>2003</v>
      </c>
      <c r="H3" s="35">
        <v>2004</v>
      </c>
      <c r="I3" s="35">
        <v>2005</v>
      </c>
      <c r="J3" s="35">
        <v>2006</v>
      </c>
      <c r="K3" s="71">
        <v>2007</v>
      </c>
      <c r="L3" s="35">
        <v>2003</v>
      </c>
      <c r="M3" s="35">
        <v>2004</v>
      </c>
      <c r="N3" s="35">
        <v>2005</v>
      </c>
      <c r="O3" s="35">
        <v>2006</v>
      </c>
      <c r="P3" s="68">
        <v>2007</v>
      </c>
      <c r="Q3" s="48" t="s">
        <v>80</v>
      </c>
    </row>
    <row r="4" spans="1:17" ht="12.75">
      <c r="A4" s="31">
        <v>233322</v>
      </c>
      <c r="B4" s="11" t="s">
        <v>18</v>
      </c>
      <c r="C4" s="25" t="s">
        <v>114</v>
      </c>
      <c r="D4" s="42" t="s">
        <v>120</v>
      </c>
      <c r="E4" s="118">
        <v>31300</v>
      </c>
      <c r="F4" s="17">
        <f aca="true" t="shared" si="0" ref="F4:F10">SUM(G4:K4)</f>
        <v>7000</v>
      </c>
      <c r="G4" s="34"/>
      <c r="H4" s="4"/>
      <c r="I4" s="4">
        <v>7000</v>
      </c>
      <c r="J4" s="3"/>
      <c r="K4" s="72"/>
      <c r="L4" s="4">
        <v>7800</v>
      </c>
      <c r="M4" s="4">
        <v>4500</v>
      </c>
      <c r="N4" s="4">
        <v>5000</v>
      </c>
      <c r="O4" s="4">
        <v>3000</v>
      </c>
      <c r="P4" s="14">
        <v>4000</v>
      </c>
      <c r="Q4" s="17">
        <f aca="true" t="shared" si="1" ref="Q4:Q10">SUM(L4:P4)</f>
        <v>24300</v>
      </c>
    </row>
    <row r="5" spans="1:17" ht="12.75">
      <c r="A5" s="31">
        <v>233322</v>
      </c>
      <c r="B5" s="11" t="s">
        <v>18</v>
      </c>
      <c r="C5" s="3" t="s">
        <v>19</v>
      </c>
      <c r="D5" s="44" t="s">
        <v>112</v>
      </c>
      <c r="E5" s="118">
        <v>19000</v>
      </c>
      <c r="F5" s="17">
        <f t="shared" si="0"/>
        <v>9000</v>
      </c>
      <c r="G5" s="34"/>
      <c r="H5" s="4">
        <v>8000</v>
      </c>
      <c r="I5" s="4"/>
      <c r="J5" s="4">
        <v>1000</v>
      </c>
      <c r="K5" s="72"/>
      <c r="L5" s="4">
        <v>3000</v>
      </c>
      <c r="M5" s="4">
        <v>3000</v>
      </c>
      <c r="N5" s="4">
        <v>3000</v>
      </c>
      <c r="O5" s="4">
        <v>1000</v>
      </c>
      <c r="P5" s="12"/>
      <c r="Q5" s="17">
        <f t="shared" si="1"/>
        <v>10000</v>
      </c>
    </row>
    <row r="6" spans="1:17" ht="12.75">
      <c r="A6" s="31">
        <v>233322</v>
      </c>
      <c r="B6" s="11" t="s">
        <v>18</v>
      </c>
      <c r="C6" s="3" t="s">
        <v>20</v>
      </c>
      <c r="D6" s="44" t="s">
        <v>112</v>
      </c>
      <c r="E6" s="118">
        <v>9700</v>
      </c>
      <c r="F6" s="17">
        <f t="shared" si="0"/>
        <v>0</v>
      </c>
      <c r="G6" s="34"/>
      <c r="H6" s="3"/>
      <c r="I6" s="3"/>
      <c r="J6" s="3"/>
      <c r="K6" s="72"/>
      <c r="L6" s="4">
        <v>3200</v>
      </c>
      <c r="M6" s="4">
        <v>2000</v>
      </c>
      <c r="N6" s="4">
        <v>2000</v>
      </c>
      <c r="O6" s="4">
        <v>2500</v>
      </c>
      <c r="P6" s="12"/>
      <c r="Q6" s="17">
        <f t="shared" si="1"/>
        <v>9700</v>
      </c>
    </row>
    <row r="7" spans="1:17" ht="12.75">
      <c r="A7" s="31">
        <v>233322</v>
      </c>
      <c r="B7" s="11" t="s">
        <v>18</v>
      </c>
      <c r="C7" s="38" t="s">
        <v>110</v>
      </c>
      <c r="D7" s="44" t="s">
        <v>22</v>
      </c>
      <c r="E7" s="118">
        <v>20000</v>
      </c>
      <c r="F7" s="17">
        <f t="shared" si="0"/>
        <v>20000</v>
      </c>
      <c r="G7" s="34"/>
      <c r="H7" s="4">
        <v>20000</v>
      </c>
      <c r="I7" s="4"/>
      <c r="J7" s="3"/>
      <c r="K7" s="72"/>
      <c r="L7" s="3"/>
      <c r="M7" s="3"/>
      <c r="N7" s="3"/>
      <c r="O7" s="3"/>
      <c r="P7" s="12"/>
      <c r="Q7" s="17">
        <f t="shared" si="1"/>
        <v>0</v>
      </c>
    </row>
    <row r="8" spans="1:17" ht="12.75">
      <c r="A8" s="31">
        <v>233322</v>
      </c>
      <c r="B8" s="11" t="s">
        <v>18</v>
      </c>
      <c r="C8" s="38" t="s">
        <v>21</v>
      </c>
      <c r="D8" s="44" t="s">
        <v>90</v>
      </c>
      <c r="E8" s="118">
        <v>30000</v>
      </c>
      <c r="F8" s="17">
        <f t="shared" si="0"/>
        <v>30000</v>
      </c>
      <c r="G8" s="34">
        <v>8000</v>
      </c>
      <c r="H8" s="4">
        <v>22000</v>
      </c>
      <c r="I8" s="3"/>
      <c r="J8" s="3"/>
      <c r="K8" s="72"/>
      <c r="L8" s="3"/>
      <c r="M8" s="3"/>
      <c r="N8" s="3"/>
      <c r="O8" s="3"/>
      <c r="P8" s="12"/>
      <c r="Q8" s="17">
        <f t="shared" si="1"/>
        <v>0</v>
      </c>
    </row>
    <row r="9" spans="1:17" ht="13.5" thickBot="1">
      <c r="A9" s="31">
        <v>233322</v>
      </c>
      <c r="B9" s="11" t="s">
        <v>18</v>
      </c>
      <c r="C9" s="38" t="s">
        <v>86</v>
      </c>
      <c r="D9" s="44" t="s">
        <v>111</v>
      </c>
      <c r="E9" s="118">
        <v>6000</v>
      </c>
      <c r="F9" s="17">
        <f t="shared" si="0"/>
        <v>4500</v>
      </c>
      <c r="G9" s="34"/>
      <c r="H9" s="4">
        <v>4500</v>
      </c>
      <c r="I9" s="3"/>
      <c r="J9" s="3"/>
      <c r="K9" s="72"/>
      <c r="L9" s="4">
        <v>1500</v>
      </c>
      <c r="M9" s="3"/>
      <c r="N9" s="3"/>
      <c r="O9" s="3"/>
      <c r="P9" s="12"/>
      <c r="Q9" s="17">
        <v>1500</v>
      </c>
    </row>
    <row r="10" spans="1:17" ht="13.5" thickBot="1">
      <c r="A10" s="130"/>
      <c r="B10" s="131"/>
      <c r="C10" s="132" t="s">
        <v>70</v>
      </c>
      <c r="D10" s="133"/>
      <c r="E10" s="134">
        <f>SUM(E4:E9)</f>
        <v>116000</v>
      </c>
      <c r="F10" s="135">
        <f t="shared" si="0"/>
        <v>70500</v>
      </c>
      <c r="G10" s="136">
        <f aca="true" t="shared" si="2" ref="G10:O10">SUM(G4:G8)</f>
        <v>8000</v>
      </c>
      <c r="H10" s="137">
        <f>SUM(H4:H9)</f>
        <v>54500</v>
      </c>
      <c r="I10" s="137">
        <f>SUM(I4:I9)</f>
        <v>7000</v>
      </c>
      <c r="J10" s="137">
        <f>SUM(J4:J9)</f>
        <v>1000</v>
      </c>
      <c r="K10" s="138">
        <f>SUM(K4:K9)</f>
        <v>0</v>
      </c>
      <c r="L10" s="137">
        <f>SUM(L4:L9)</f>
        <v>15500</v>
      </c>
      <c r="M10" s="137">
        <f t="shared" si="2"/>
        <v>9500</v>
      </c>
      <c r="N10" s="137">
        <f t="shared" si="2"/>
        <v>10000</v>
      </c>
      <c r="O10" s="137">
        <f t="shared" si="2"/>
        <v>6500</v>
      </c>
      <c r="P10" s="139">
        <v>4000</v>
      </c>
      <c r="Q10" s="135">
        <f t="shared" si="1"/>
        <v>45500</v>
      </c>
    </row>
    <row r="11" spans="1:17" ht="12.75">
      <c r="A11" s="3"/>
      <c r="B11" s="3"/>
      <c r="C11" s="140"/>
      <c r="D11" s="141"/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</row>
    <row r="12" spans="1:17" ht="12.75">
      <c r="A12" s="3"/>
      <c r="B12" s="3"/>
      <c r="C12" s="140"/>
      <c r="D12" s="141"/>
      <c r="E12" s="142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</row>
    <row r="13" spans="1:17" s="2" customFormat="1" ht="12.75">
      <c r="A13" s="2" t="s">
        <v>139</v>
      </c>
      <c r="B13" s="2" t="s">
        <v>140</v>
      </c>
      <c r="D13" s="2" t="s">
        <v>141</v>
      </c>
      <c r="O13" s="2" t="s">
        <v>123</v>
      </c>
      <c r="P13" s="2" t="s">
        <v>124</v>
      </c>
      <c r="Q13" s="2" t="s">
        <v>125</v>
      </c>
    </row>
    <row r="14" ht="12.75">
      <c r="A14" t="s">
        <v>122</v>
      </c>
    </row>
    <row r="15" ht="12.75">
      <c r="A15" s="38" t="s">
        <v>147</v>
      </c>
    </row>
    <row r="16" spans="2:17" ht="12.75">
      <c r="B16">
        <v>2003</v>
      </c>
      <c r="D16" t="s">
        <v>144</v>
      </c>
      <c r="P16">
        <v>7800</v>
      </c>
      <c r="Q16">
        <f aca="true" t="shared" si="3" ref="Q16:Q21">SUM(O16:P16)</f>
        <v>7800</v>
      </c>
    </row>
    <row r="17" spans="2:18" ht="12.75">
      <c r="B17">
        <v>2004</v>
      </c>
      <c r="D17" t="s">
        <v>134</v>
      </c>
      <c r="P17">
        <v>4500</v>
      </c>
      <c r="Q17">
        <f t="shared" si="3"/>
        <v>4500</v>
      </c>
      <c r="R17" t="s">
        <v>148</v>
      </c>
    </row>
    <row r="18" spans="2:18" ht="12.75">
      <c r="B18">
        <v>2005</v>
      </c>
      <c r="D18" t="s">
        <v>135</v>
      </c>
      <c r="O18">
        <v>7000</v>
      </c>
      <c r="P18">
        <v>5000</v>
      </c>
      <c r="Q18">
        <f t="shared" si="3"/>
        <v>12000</v>
      </c>
      <c r="R18" t="s">
        <v>136</v>
      </c>
    </row>
    <row r="19" spans="2:17" ht="12.75">
      <c r="B19">
        <v>2006</v>
      </c>
      <c r="D19" t="s">
        <v>142</v>
      </c>
      <c r="P19">
        <v>3000</v>
      </c>
      <c r="Q19">
        <f t="shared" si="3"/>
        <v>3000</v>
      </c>
    </row>
    <row r="20" spans="2:17" ht="12.75">
      <c r="B20">
        <v>2007</v>
      </c>
      <c r="D20" t="s">
        <v>137</v>
      </c>
      <c r="P20">
        <v>4000</v>
      </c>
      <c r="Q20">
        <f t="shared" si="3"/>
        <v>4000</v>
      </c>
    </row>
    <row r="21" spans="1:17" s="30" customFormat="1" ht="12.75">
      <c r="A21" s="145"/>
      <c r="B21" s="145" t="s">
        <v>125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>
        <f>SUM(O16:O20)</f>
        <v>7000</v>
      </c>
      <c r="P21" s="145">
        <f>SUM(P16:P20)</f>
        <v>24300</v>
      </c>
      <c r="Q21" s="146">
        <f t="shared" si="3"/>
        <v>31300</v>
      </c>
    </row>
    <row r="22" ht="12.75">
      <c r="A22" s="38" t="s">
        <v>19</v>
      </c>
    </row>
    <row r="23" spans="2:17" ht="12.75">
      <c r="B23">
        <v>2003</v>
      </c>
      <c r="D23" t="s">
        <v>129</v>
      </c>
      <c r="P23">
        <v>3000</v>
      </c>
      <c r="Q23">
        <f>SUM(O23:P23)</f>
        <v>3000</v>
      </c>
    </row>
    <row r="24" spans="2:17" ht="12.75">
      <c r="B24">
        <v>2004</v>
      </c>
      <c r="D24" t="s">
        <v>145</v>
      </c>
      <c r="O24">
        <v>8000</v>
      </c>
      <c r="P24">
        <v>3000</v>
      </c>
      <c r="Q24">
        <f>SUM(O24:P24)</f>
        <v>11000</v>
      </c>
    </row>
    <row r="25" spans="2:17" ht="12.75">
      <c r="B25">
        <v>2005</v>
      </c>
      <c r="D25" t="s">
        <v>130</v>
      </c>
      <c r="P25">
        <v>3000</v>
      </c>
      <c r="Q25">
        <f>SUM(O25:P25)</f>
        <v>3000</v>
      </c>
    </row>
    <row r="26" spans="2:17" ht="12.75">
      <c r="B26">
        <v>2006</v>
      </c>
      <c r="D26" t="s">
        <v>131</v>
      </c>
      <c r="O26">
        <v>1000</v>
      </c>
      <c r="P26" s="147">
        <v>1000</v>
      </c>
      <c r="Q26">
        <f>SUM(O26:P26)</f>
        <v>2000</v>
      </c>
    </row>
    <row r="27" ht="12.75">
      <c r="B27">
        <v>2007</v>
      </c>
    </row>
    <row r="28" spans="1:17" s="30" customFormat="1" ht="12.75">
      <c r="A28" s="145"/>
      <c r="B28" s="145" t="s">
        <v>125</v>
      </c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>
        <f>SUM(O23:O27)</f>
        <v>9000</v>
      </c>
      <c r="P28" s="148">
        <f>SUM(P23:P27)</f>
        <v>10000</v>
      </c>
      <c r="Q28" s="145">
        <f>SUM(Q23:Q27)</f>
        <v>19000</v>
      </c>
    </row>
    <row r="29" ht="12.75">
      <c r="A29" s="38" t="s">
        <v>20</v>
      </c>
    </row>
    <row r="30" spans="2:17" ht="12.75">
      <c r="B30">
        <v>2003</v>
      </c>
      <c r="D30" t="s">
        <v>146</v>
      </c>
      <c r="P30">
        <v>3200</v>
      </c>
      <c r="Q30">
        <f>SUM(P30)</f>
        <v>3200</v>
      </c>
    </row>
    <row r="31" spans="2:17" ht="12.75">
      <c r="B31">
        <v>2004</v>
      </c>
      <c r="D31" t="s">
        <v>143</v>
      </c>
      <c r="P31">
        <v>2000</v>
      </c>
      <c r="Q31">
        <f>SUM(P31)</f>
        <v>2000</v>
      </c>
    </row>
    <row r="32" spans="2:17" ht="12.75">
      <c r="B32">
        <v>2005</v>
      </c>
      <c r="D32" t="s">
        <v>132</v>
      </c>
      <c r="P32">
        <v>2000</v>
      </c>
      <c r="Q32">
        <f>SUM(P32)</f>
        <v>2000</v>
      </c>
    </row>
    <row r="33" spans="2:17" ht="12.75">
      <c r="B33">
        <v>2006</v>
      </c>
      <c r="D33" t="s">
        <v>133</v>
      </c>
      <c r="P33">
        <v>2500</v>
      </c>
      <c r="Q33">
        <f>SUM(P33)</f>
        <v>2500</v>
      </c>
    </row>
    <row r="34" ht="12.75">
      <c r="B34">
        <v>2007</v>
      </c>
    </row>
    <row r="35" spans="1:17" s="30" customFormat="1" ht="12.75">
      <c r="A35" s="145"/>
      <c r="B35" s="145" t="s">
        <v>125</v>
      </c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>
        <f>SUM(P30:P34)</f>
        <v>9700</v>
      </c>
      <c r="Q35" s="145">
        <f>SUM(P35)</f>
        <v>9700</v>
      </c>
    </row>
    <row r="36" ht="12.75">
      <c r="A36" s="38" t="s">
        <v>86</v>
      </c>
    </row>
    <row r="37" spans="2:17" ht="12.75">
      <c r="B37">
        <v>2003</v>
      </c>
      <c r="D37" t="s">
        <v>127</v>
      </c>
      <c r="O37" s="144">
        <v>0</v>
      </c>
      <c r="P37" s="144">
        <v>1500</v>
      </c>
      <c r="Q37">
        <f>SUM(O37:P37)</f>
        <v>1500</v>
      </c>
    </row>
    <row r="38" spans="2:17" ht="12.75">
      <c r="B38">
        <v>2004</v>
      </c>
      <c r="D38" t="s">
        <v>128</v>
      </c>
      <c r="O38" s="144">
        <v>4500</v>
      </c>
      <c r="P38" s="144">
        <v>0</v>
      </c>
      <c r="Q38">
        <f>SUM(O38:P38)</f>
        <v>4500</v>
      </c>
    </row>
    <row r="39" spans="1:17" s="30" customFormat="1" ht="12.75">
      <c r="A39" s="145"/>
      <c r="B39" s="145" t="s">
        <v>125</v>
      </c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>
        <f>SUM(O37:O38)</f>
        <v>4500</v>
      </c>
      <c r="P39" s="145">
        <f>SUM(P37:P38)</f>
        <v>1500</v>
      </c>
      <c r="Q39" s="145">
        <f>SUM(O39:P39)</f>
        <v>6000</v>
      </c>
    </row>
    <row r="40" ht="12.75">
      <c r="A40" t="s">
        <v>121</v>
      </c>
    </row>
    <row r="41" ht="12.75">
      <c r="A41" s="38" t="s">
        <v>21</v>
      </c>
    </row>
    <row r="42" spans="1:17" ht="12.75">
      <c r="A42" s="38"/>
      <c r="B42">
        <v>2003</v>
      </c>
      <c r="D42" t="s">
        <v>126</v>
      </c>
      <c r="O42">
        <v>8000</v>
      </c>
      <c r="Q42">
        <f>SUM(O42:P42)</f>
        <v>8000</v>
      </c>
    </row>
    <row r="43" spans="2:17" ht="12.75">
      <c r="B43">
        <v>2004</v>
      </c>
      <c r="D43" t="s">
        <v>126</v>
      </c>
      <c r="O43">
        <v>22000</v>
      </c>
      <c r="Q43">
        <f>SUM(O43:P43)</f>
        <v>22000</v>
      </c>
    </row>
    <row r="44" spans="1:17" s="30" customFormat="1" ht="12.75">
      <c r="A44" s="145"/>
      <c r="B44" s="145" t="s">
        <v>125</v>
      </c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>
        <f>SUM(O42:O43)</f>
        <v>30000</v>
      </c>
      <c r="P44" s="145"/>
      <c r="Q44" s="145">
        <f>SUM(O44:P44)</f>
        <v>30000</v>
      </c>
    </row>
    <row r="45" ht="12.75">
      <c r="A45" s="38" t="s">
        <v>110</v>
      </c>
    </row>
    <row r="46" spans="2:17" ht="12.75">
      <c r="B46">
        <v>2004</v>
      </c>
      <c r="D46" t="s">
        <v>150</v>
      </c>
      <c r="O46">
        <v>20000</v>
      </c>
      <c r="P46">
        <v>0</v>
      </c>
      <c r="Q46">
        <f>SUM(O46:P46)</f>
        <v>20000</v>
      </c>
    </row>
    <row r="47" spans="1:17" s="30" customFormat="1" ht="12.75">
      <c r="A47" s="145"/>
      <c r="B47" s="145" t="s">
        <v>125</v>
      </c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>
        <f>SUM(O46)</f>
        <v>20000</v>
      </c>
      <c r="P47" s="145">
        <f>SUM(P46)</f>
        <v>0</v>
      </c>
      <c r="Q47" s="145">
        <f>SUM(O47:P47)</f>
        <v>20000</v>
      </c>
    </row>
    <row r="48" spans="2:17" s="2" customFormat="1" ht="12.75">
      <c r="B48" s="2" t="s">
        <v>138</v>
      </c>
      <c r="O48" s="2">
        <f>O21+O28+O35+O39+O44+O47</f>
        <v>70500</v>
      </c>
      <c r="P48" s="149">
        <f>P21+P28+P35+P39+P44+P47</f>
        <v>45500</v>
      </c>
      <c r="Q48" s="2">
        <f>Q21+Q28+Q35+Q39+Q44+Q47</f>
        <v>116000</v>
      </c>
    </row>
    <row r="50" ht="12.75">
      <c r="A50" t="s">
        <v>149</v>
      </c>
    </row>
  </sheetData>
  <mergeCells count="3">
    <mergeCell ref="A1:Q1"/>
    <mergeCell ref="G2:K2"/>
    <mergeCell ref="L2:P2"/>
  </mergeCells>
  <printOptions/>
  <pageMargins left="0.75" right="0.75" top="1" bottom="1" header="0.4921259845" footer="0.4921259845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Kubant</dc:creator>
  <cp:keywords/>
  <dc:description/>
  <cp:lastModifiedBy>FEL</cp:lastModifiedBy>
  <cp:lastPrinted>2003-10-24T08:20:09Z</cp:lastPrinted>
  <dcterms:created xsi:type="dcterms:W3CDTF">2003-04-03T20:33:29Z</dcterms:created>
  <dcterms:modified xsi:type="dcterms:W3CDTF">2003-12-22T10:42:17Z</dcterms:modified>
  <cp:category/>
  <cp:version/>
  <cp:contentType/>
  <cp:contentStatus/>
</cp:coreProperties>
</file>